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0-编辑修稿\2025年修稿\P757\P757_一审内部补实验\P757_一审补充实验结果\"/>
    </mc:Choice>
  </mc:AlternateContent>
  <xr:revisionPtr revIDLastSave="0" documentId="13_ncr:1_{BB96ED46-F826-4018-955E-66ED5B53A39F}" xr6:coauthVersionLast="47" xr6:coauthVersionMax="47" xr10:uidLastSave="{00000000-0000-0000-0000-000000000000}"/>
  <bookViews>
    <workbookView xWindow="-110" yWindow="-110" windowWidth="21820" windowHeight="13900" activeTab="2" xr2:uid="{00000000-000D-0000-FFFF-FFFF00000000}"/>
  </bookViews>
  <sheets>
    <sheet name="PCR data analysis" sheetId="1" r:id="rId1"/>
    <sheet name="PCR raw data" sheetId="2" r:id="rId2"/>
    <sheet name="WB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O16" i="4"/>
  <c r="O15" i="4"/>
  <c r="O14" i="4"/>
  <c r="O13" i="4"/>
  <c r="O12" i="4"/>
  <c r="O11" i="4"/>
  <c r="O10" i="4"/>
  <c r="O9" i="4"/>
  <c r="O8" i="4"/>
  <c r="I16" i="4"/>
  <c r="I15" i="4"/>
  <c r="I14" i="4"/>
  <c r="I13" i="4"/>
  <c r="I12" i="4"/>
  <c r="I11" i="4"/>
  <c r="I10" i="4"/>
  <c r="I9" i="4"/>
  <c r="I8" i="4"/>
  <c r="D16" i="4"/>
  <c r="D15" i="4"/>
  <c r="D14" i="4"/>
  <c r="D13" i="4"/>
  <c r="D12" i="4"/>
  <c r="D11" i="4"/>
  <c r="D10" i="4"/>
  <c r="D9" i="4"/>
  <c r="D28" i="1" l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8" i="1"/>
  <c r="F18" i="1" s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  <c r="G20" i="1" l="1"/>
  <c r="G21" i="1" s="1"/>
  <c r="G22" i="1" s="1"/>
  <c r="G23" i="1" s="1"/>
  <c r="G24" i="1" s="1"/>
  <c r="G25" i="1" s="1"/>
  <c r="G26" i="1" s="1"/>
  <c r="G27" i="1" s="1"/>
  <c r="G28" i="1" s="1"/>
  <c r="H28" i="1" s="1"/>
  <c r="I28" i="1" s="1"/>
  <c r="G11" i="1"/>
  <c r="G12" i="1" s="1"/>
  <c r="G13" i="1" s="1"/>
  <c r="G14" i="1" s="1"/>
  <c r="G15" i="1" s="1"/>
  <c r="G16" i="1" s="1"/>
  <c r="G17" i="1" s="1"/>
  <c r="G18" i="1" s="1"/>
  <c r="G19" i="1" s="1"/>
  <c r="H19" i="1" s="1"/>
  <c r="I19" i="1" s="1"/>
  <c r="G2" i="1"/>
  <c r="G3" i="1" s="1"/>
  <c r="G4" i="1" s="1"/>
  <c r="G5" i="1" s="1"/>
  <c r="G6" i="1" s="1"/>
  <c r="G7" i="1" s="1"/>
  <c r="H23" i="1" l="1"/>
  <c r="I23" i="1" s="1"/>
  <c r="H27" i="1"/>
  <c r="I27" i="1" s="1"/>
  <c r="H21" i="1"/>
  <c r="I21" i="1" s="1"/>
  <c r="H7" i="1"/>
  <c r="I7" i="1" s="1"/>
  <c r="G8" i="1"/>
  <c r="H24" i="1"/>
  <c r="I24" i="1" s="1"/>
  <c r="H22" i="1"/>
  <c r="I22" i="1" s="1"/>
  <c r="H26" i="1"/>
  <c r="I26" i="1" s="1"/>
  <c r="H25" i="1"/>
  <c r="I25" i="1" s="1"/>
  <c r="K23" i="1" s="1"/>
  <c r="H20" i="1"/>
  <c r="I20" i="1" s="1"/>
  <c r="H15" i="1"/>
  <c r="I15" i="1" s="1"/>
  <c r="H11" i="1"/>
  <c r="I11" i="1" s="1"/>
  <c r="H12" i="1"/>
  <c r="I12" i="1" s="1"/>
  <c r="H17" i="1"/>
  <c r="I17" i="1" s="1"/>
  <c r="H13" i="1"/>
  <c r="I13" i="1" s="1"/>
  <c r="H18" i="1"/>
  <c r="I18" i="1" s="1"/>
  <c r="H14" i="1"/>
  <c r="I14" i="1" s="1"/>
  <c r="H16" i="1"/>
  <c r="I16" i="1" s="1"/>
  <c r="H6" i="1"/>
  <c r="I6" i="1" s="1"/>
  <c r="H3" i="1"/>
  <c r="I3" i="1" s="1"/>
  <c r="H5" i="1"/>
  <c r="I5" i="1" s="1"/>
  <c r="H2" i="1"/>
  <c r="I2" i="1" s="1"/>
  <c r="H4" i="1"/>
  <c r="I4" i="1" s="1"/>
  <c r="G9" i="1" l="1"/>
  <c r="H8" i="1"/>
  <c r="I8" i="1" s="1"/>
  <c r="L23" i="1"/>
  <c r="J20" i="1"/>
  <c r="K20" i="1"/>
  <c r="L26" i="1"/>
  <c r="J26" i="1"/>
  <c r="K26" i="1"/>
  <c r="J23" i="1"/>
  <c r="J17" i="1"/>
  <c r="K17" i="1"/>
  <c r="J14" i="1"/>
  <c r="L17" i="1"/>
  <c r="K14" i="1"/>
  <c r="K11" i="1"/>
  <c r="L14" i="1"/>
  <c r="J11" i="1"/>
  <c r="L5" i="1"/>
  <c r="K2" i="1"/>
  <c r="J2" i="1"/>
  <c r="J5" i="1"/>
  <c r="K5" i="1"/>
  <c r="G10" i="1" l="1"/>
  <c r="H10" i="1" s="1"/>
  <c r="I10" i="1" s="1"/>
  <c r="H9" i="1"/>
  <c r="I9" i="1" s="1"/>
  <c r="K8" i="1" s="1"/>
  <c r="L8" i="1"/>
  <c r="J8" i="1" l="1"/>
</calcChain>
</file>

<file path=xl/sharedStrings.xml><?xml version="1.0" encoding="utf-8"?>
<sst xmlns="http://schemas.openxmlformats.org/spreadsheetml/2006/main" count="333" uniqueCount="91">
  <si>
    <t xml:space="preserve">Cq   </t>
  </si>
  <si>
    <t>Cq Mean</t>
  </si>
  <si>
    <t>target gene</t>
  </si>
  <si>
    <t>expression</t>
  </si>
  <si>
    <t>average</t>
  </si>
  <si>
    <t>p value</t>
  </si>
  <si>
    <t>GAPDH</t>
  </si>
  <si>
    <t>A01</t>
  </si>
  <si>
    <t>FAM</t>
  </si>
  <si>
    <t>A02</t>
  </si>
  <si>
    <t>A03</t>
  </si>
  <si>
    <t>A04</t>
  </si>
  <si>
    <t>A05</t>
  </si>
  <si>
    <t>A06</t>
  </si>
  <si>
    <t>A07</t>
  </si>
  <si>
    <t>A08</t>
  </si>
  <si>
    <t>A09</t>
  </si>
  <si>
    <t>B02</t>
  </si>
  <si>
    <t>B03</t>
  </si>
  <si>
    <t>B04</t>
  </si>
  <si>
    <t>B05</t>
  </si>
  <si>
    <t>B06</t>
  </si>
  <si>
    <t>B07</t>
  </si>
  <si>
    <t>B08</t>
  </si>
  <si>
    <t>B09</t>
  </si>
  <si>
    <t>Hole</t>
    <phoneticPr fontId="1" type="noConversion"/>
  </si>
  <si>
    <t>Channel</t>
    <phoneticPr fontId="1" type="noConversion"/>
  </si>
  <si>
    <t>CT</t>
    <phoneticPr fontId="1" type="noConversion"/>
  </si>
  <si>
    <t>TM</t>
    <phoneticPr fontId="1" type="noConversion"/>
  </si>
  <si>
    <t>Target gene</t>
    <phoneticPr fontId="1" type="noConversion"/>
  </si>
  <si>
    <t>Sample name</t>
  </si>
  <si>
    <t>BEAS-2B</t>
    <phoneticPr fontId="1" type="noConversion"/>
  </si>
  <si>
    <t>PC9</t>
    <phoneticPr fontId="1" type="noConversion"/>
  </si>
  <si>
    <t>H1395</t>
    <phoneticPr fontId="1" type="noConversion"/>
  </si>
  <si>
    <t>Ctrl</t>
    <phoneticPr fontId="1" type="noConversion"/>
  </si>
  <si>
    <t>si-NC</t>
    <phoneticPr fontId="1" type="noConversion"/>
  </si>
  <si>
    <t>si-BTNL9</t>
    <phoneticPr fontId="1" type="noConversion"/>
  </si>
  <si>
    <t>B01</t>
    <phoneticPr fontId="1" type="noConversion"/>
  </si>
  <si>
    <t>C01</t>
    <phoneticPr fontId="1" type="noConversion"/>
  </si>
  <si>
    <t>C02</t>
  </si>
  <si>
    <t>C03</t>
  </si>
  <si>
    <t>C04</t>
  </si>
  <si>
    <t>C05</t>
  </si>
  <si>
    <t>C06</t>
  </si>
  <si>
    <t>C07</t>
  </si>
  <si>
    <t>C08</t>
  </si>
  <si>
    <t>C09</t>
  </si>
  <si>
    <t>D01</t>
    <phoneticPr fontId="1" type="noConversion"/>
  </si>
  <si>
    <t>D02</t>
  </si>
  <si>
    <t>D03</t>
  </si>
  <si>
    <t>D04</t>
  </si>
  <si>
    <t>D05</t>
  </si>
  <si>
    <t>D06</t>
  </si>
  <si>
    <t>D07</t>
  </si>
  <si>
    <t>D08</t>
  </si>
  <si>
    <t>D09</t>
  </si>
  <si>
    <t>E01</t>
    <phoneticPr fontId="1" type="noConversion"/>
  </si>
  <si>
    <t>E02</t>
  </si>
  <si>
    <t>E03</t>
  </si>
  <si>
    <t>E04</t>
  </si>
  <si>
    <t>E05</t>
  </si>
  <si>
    <t>E06</t>
  </si>
  <si>
    <t>E07</t>
  </si>
  <si>
    <t>E08</t>
  </si>
  <si>
    <t>E09</t>
  </si>
  <si>
    <t>F01</t>
    <phoneticPr fontId="1" type="noConversion"/>
  </si>
  <si>
    <t>F02</t>
  </si>
  <si>
    <t>F03</t>
  </si>
  <si>
    <t>F04</t>
  </si>
  <si>
    <t>F05</t>
  </si>
  <si>
    <t>F06</t>
  </si>
  <si>
    <t>F07</t>
  </si>
  <si>
    <t>F08</t>
  </si>
  <si>
    <t>F09</t>
  </si>
  <si>
    <t>BTNL9</t>
  </si>
  <si>
    <t>BTNL9</t>
    <phoneticPr fontId="1" type="noConversion"/>
  </si>
  <si>
    <t>Ctrl/BEAS-2B</t>
    <phoneticPr fontId="1" type="noConversion"/>
  </si>
  <si>
    <t>si-NC/BEAS-2B</t>
    <phoneticPr fontId="1" type="noConversion"/>
  </si>
  <si>
    <t>si-BTNL9/BEAS-2B</t>
    <phoneticPr fontId="1" type="noConversion"/>
  </si>
  <si>
    <t>Ctrl/PC9</t>
    <phoneticPr fontId="1" type="noConversion"/>
  </si>
  <si>
    <t>si-NC/PC9</t>
    <phoneticPr fontId="1" type="noConversion"/>
  </si>
  <si>
    <t>si-BTNL9/PC9</t>
    <phoneticPr fontId="1" type="noConversion"/>
  </si>
  <si>
    <t>Ctrl/H1395</t>
    <phoneticPr fontId="1" type="noConversion"/>
  </si>
  <si>
    <t>si-NC/H1395</t>
    <phoneticPr fontId="1" type="noConversion"/>
  </si>
  <si>
    <t>si-BTNL9/H1395</t>
    <phoneticPr fontId="1" type="noConversion"/>
  </si>
  <si>
    <t>GAPDH</t>
    <phoneticPr fontId="1" type="noConversion"/>
  </si>
  <si>
    <t>CTRL</t>
    <phoneticPr fontId="1" type="noConversion"/>
  </si>
  <si>
    <t>BEAS-2B</t>
  </si>
  <si>
    <t>PC9</t>
  </si>
  <si>
    <t>H1395</t>
  </si>
  <si>
    <t>BTNL9/GAPDH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</si>
</sst>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##0.00;\-###0.00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8.25"/>
      <name val="Microsoft Sans Serif"/>
      <family val="2"/>
    </font>
    <font>
      <b/>
      <sz val="8.25"/>
      <name val="Microsoft Sans Serif"/>
      <family val="2"/>
    </font>
    <font>
      <sz val="12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>
      <alignment vertical="top"/>
      <protection locked="0"/>
    </xf>
    <xf numFmtId="9" fontId="6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77" fontId="3" fillId="0" borderId="0" xfId="1" applyNumberFormat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9" fontId="0" fillId="0" borderId="0" xfId="2" applyFont="1" applyAlignment="1"/>
    <xf numFmtId="0" fontId="7" fillId="0" borderId="0" xfId="0" applyFont="1" applyAlignment="1">
      <alignment vertical="center"/>
    </xf>
    <xf numFmtId="177" fontId="8" fillId="0" borderId="0" xfId="1" applyNumberFormat="1" applyFont="1" applyAlignment="1" applyProtection="1">
      <alignment horizontal="center" vertical="center"/>
    </xf>
    <xf numFmtId="177" fontId="8" fillId="0" borderId="0" xfId="1" applyNumberFormat="1" applyFont="1" applyAlignment="1" applyProtection="1">
      <alignment vertical="center"/>
    </xf>
    <xf numFmtId="0" fontId="0" fillId="0" borderId="0" xfId="2" applyNumberFormat="1" applyFont="1" applyAlignment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</cellXfs>
  <cellStyles count="3">
    <cellStyle name="Normal" xfId="1" xr:uid="{35383C33-3018-4BD8-819F-013AC27CEC6B}"/>
    <cellStyle name="百分比" xfId="2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workbookViewId="0">
      <selection activeCell="D31" sqref="D31"/>
    </sheetView>
  </sheetViews>
  <sheetFormatPr defaultRowHeight="14" x14ac:dyDescent="0.3"/>
  <cols>
    <col min="12" max="12" width="13" bestFit="1" customWidth="1"/>
  </cols>
  <sheetData>
    <row r="1" spans="1:19" s="2" customFormat="1" x14ac:dyDescent="0.3">
      <c r="A1"/>
      <c r="B1"/>
      <c r="C1" s="1" t="s">
        <v>0</v>
      </c>
      <c r="D1" s="1" t="s">
        <v>1</v>
      </c>
      <c r="E1" s="2" t="s">
        <v>2</v>
      </c>
      <c r="F1"/>
      <c r="G1"/>
      <c r="H1"/>
      <c r="I1" t="s">
        <v>3</v>
      </c>
      <c r="J1" t="s">
        <v>4</v>
      </c>
      <c r="K1"/>
      <c r="L1" s="3" t="s">
        <v>5</v>
      </c>
      <c r="O1" s="4"/>
      <c r="P1" s="4"/>
      <c r="Q1" s="4"/>
      <c r="R1" s="4"/>
      <c r="S1" s="4"/>
    </row>
    <row r="2" spans="1:19" s="2" customFormat="1" ht="15.5" x14ac:dyDescent="0.3">
      <c r="A2" s="5" t="s">
        <v>34</v>
      </c>
      <c r="B2" t="s">
        <v>6</v>
      </c>
      <c r="C2" s="2">
        <v>17.899999999999999</v>
      </c>
      <c r="D2" s="1">
        <f>AVERAGE(C2:C4)</f>
        <v>17.976666666666667</v>
      </c>
      <c r="E2" s="2">
        <v>25.64</v>
      </c>
      <c r="F2" s="1">
        <f>E2-D2</f>
        <v>7.663333333333334</v>
      </c>
      <c r="G2" s="1">
        <f>AVERAGE(F2:F4)</f>
        <v>7.7800000000000011</v>
      </c>
      <c r="H2" s="1">
        <f>F2-G2</f>
        <v>-0.11666666666666714</v>
      </c>
      <c r="I2">
        <f>POWER(2,-H2)</f>
        <v>1.0842268703014186</v>
      </c>
      <c r="J2">
        <f>AVERAGE(I2:I4)</f>
        <v>1.0033540321703958</v>
      </c>
      <c r="K2">
        <f>STDEV(I2:I4)</f>
        <v>9.8992161316914365E-2</v>
      </c>
      <c r="L2"/>
      <c r="M2" s="12" t="s">
        <v>31</v>
      </c>
      <c r="Q2" s="4"/>
      <c r="R2" s="4"/>
      <c r="S2" s="4"/>
    </row>
    <row r="3" spans="1:19" s="2" customFormat="1" ht="15.5" x14ac:dyDescent="0.3">
      <c r="A3" s="5" t="s">
        <v>34</v>
      </c>
      <c r="B3" t="s">
        <v>6</v>
      </c>
      <c r="C3" s="2">
        <v>18.13</v>
      </c>
      <c r="D3" s="1">
        <f>AVERAGE(C2:C4)</f>
        <v>17.976666666666667</v>
      </c>
      <c r="E3" s="2">
        <v>25.92</v>
      </c>
      <c r="F3" s="1">
        <f t="shared" ref="F3:F7" si="0">E3-D3</f>
        <v>7.9433333333333351</v>
      </c>
      <c r="G3" s="1">
        <f>G2</f>
        <v>7.7800000000000011</v>
      </c>
      <c r="H3" s="1">
        <f t="shared" ref="H3:H7" si="1">F3-G3</f>
        <v>0.163333333333334</v>
      </c>
      <c r="I3">
        <f t="shared" ref="I3:I7" si="2">POWER(2,-H3)</f>
        <v>0.89295951106038185</v>
      </c>
      <c r="J3"/>
      <c r="K3"/>
      <c r="L3"/>
      <c r="M3" s="12"/>
      <c r="P3" s="8"/>
      <c r="Q3" s="4"/>
      <c r="R3" s="4"/>
      <c r="S3" s="4"/>
    </row>
    <row r="4" spans="1:19" s="2" customFormat="1" ht="15.5" x14ac:dyDescent="0.3">
      <c r="A4" s="5" t="s">
        <v>34</v>
      </c>
      <c r="B4" t="s">
        <v>6</v>
      </c>
      <c r="C4" s="2">
        <v>17.899999999999999</v>
      </c>
      <c r="D4" s="1">
        <f>AVERAGE(C2:C4)</f>
        <v>17.976666666666667</v>
      </c>
      <c r="E4" s="2">
        <v>25.71</v>
      </c>
      <c r="F4" s="1">
        <f t="shared" si="0"/>
        <v>7.7333333333333343</v>
      </c>
      <c r="G4" s="1">
        <f t="shared" ref="G4:G10" si="3">G3</f>
        <v>7.7800000000000011</v>
      </c>
      <c r="H4" s="1">
        <f t="shared" si="1"/>
        <v>-4.6666666666666856E-2</v>
      </c>
      <c r="I4">
        <f t="shared" si="2"/>
        <v>1.032875715149387</v>
      </c>
      <c r="J4"/>
      <c r="K4"/>
      <c r="L4"/>
      <c r="M4" s="12"/>
      <c r="P4" s="8"/>
      <c r="Q4" s="4"/>
      <c r="R4" s="4"/>
      <c r="S4" s="4"/>
    </row>
    <row r="5" spans="1:19" s="2" customFormat="1" x14ac:dyDescent="0.3">
      <c r="A5" s="2" t="s">
        <v>35</v>
      </c>
      <c r="B5" t="s">
        <v>6</v>
      </c>
      <c r="C5" s="2">
        <v>16.62</v>
      </c>
      <c r="D5" s="1">
        <f>AVERAGE(C5:C7)</f>
        <v>16.623333333333331</v>
      </c>
      <c r="E5" s="2">
        <v>24.36</v>
      </c>
      <c r="F5" s="1">
        <f t="shared" si="0"/>
        <v>7.7366666666666681</v>
      </c>
      <c r="G5" s="1">
        <f t="shared" si="3"/>
        <v>7.7800000000000011</v>
      </c>
      <c r="H5" s="1">
        <f t="shared" si="1"/>
        <v>-4.3333333333333002E-2</v>
      </c>
      <c r="I5">
        <f t="shared" si="2"/>
        <v>1.0304920203292973</v>
      </c>
      <c r="J5">
        <f>AVERAGE(I5:I7)</f>
        <v>1.1207720069859468</v>
      </c>
      <c r="K5">
        <f>STDEV(I5:I7)</f>
        <v>0.10949943074110552</v>
      </c>
      <c r="L5" s="6">
        <f>IF(_xlfn.F.TEST(I2:I4,I5:I7)&gt;0.05,_xlfn.T.TEST(I2:I4,I5:I7,2,2),_xlfn.T.TEST(I2:I4,I5:I7,2,3))</f>
        <v>0.24033905447973702</v>
      </c>
      <c r="M5" s="12"/>
      <c r="O5" s="4"/>
      <c r="P5" s="9"/>
      <c r="Q5" s="4"/>
      <c r="R5" s="4"/>
      <c r="S5" s="4"/>
    </row>
    <row r="6" spans="1:19" s="2" customFormat="1" x14ac:dyDescent="0.3">
      <c r="A6" s="2" t="s">
        <v>35</v>
      </c>
      <c r="B6" t="s">
        <v>6</v>
      </c>
      <c r="C6" s="2">
        <v>16.649999999999999</v>
      </c>
      <c r="D6" s="1">
        <f>AVERAGE(C5:C7)</f>
        <v>16.623333333333331</v>
      </c>
      <c r="E6" s="2">
        <v>24.09</v>
      </c>
      <c r="F6" s="1">
        <f t="shared" si="0"/>
        <v>7.4666666666666686</v>
      </c>
      <c r="G6" s="1">
        <f t="shared" si="3"/>
        <v>7.7800000000000011</v>
      </c>
      <c r="H6" s="1">
        <f t="shared" si="1"/>
        <v>-0.31333333333333258</v>
      </c>
      <c r="I6">
        <f t="shared" si="2"/>
        <v>1.2425753444859327</v>
      </c>
      <c r="J6"/>
      <c r="K6"/>
      <c r="L6"/>
      <c r="M6" s="12"/>
      <c r="O6" s="4"/>
      <c r="P6" s="9"/>
      <c r="Q6" s="4"/>
      <c r="R6" s="4"/>
      <c r="S6" s="4"/>
    </row>
    <row r="7" spans="1:19" s="2" customFormat="1" x14ac:dyDescent="0.3">
      <c r="A7" s="2" t="s">
        <v>35</v>
      </c>
      <c r="B7" t="s">
        <v>6</v>
      </c>
      <c r="C7" s="2">
        <v>16.600000000000001</v>
      </c>
      <c r="D7" s="1">
        <f>AVERAGE(C5:C7)</f>
        <v>16.623333333333331</v>
      </c>
      <c r="E7" s="2">
        <v>24.28</v>
      </c>
      <c r="F7" s="1">
        <f t="shared" si="0"/>
        <v>7.6566666666666698</v>
      </c>
      <c r="G7" s="1">
        <f t="shared" si="3"/>
        <v>7.7800000000000011</v>
      </c>
      <c r="H7" s="1">
        <f t="shared" si="1"/>
        <v>-0.1233333333333313</v>
      </c>
      <c r="I7">
        <f t="shared" si="2"/>
        <v>1.0892486561426107</v>
      </c>
      <c r="J7"/>
      <c r="K7"/>
      <c r="L7"/>
      <c r="M7" s="12"/>
      <c r="O7" s="4"/>
      <c r="P7" s="9"/>
      <c r="Q7" s="4"/>
      <c r="R7" s="4"/>
    </row>
    <row r="8" spans="1:19" s="2" customFormat="1" x14ac:dyDescent="0.3">
      <c r="A8" s="2" t="s">
        <v>36</v>
      </c>
      <c r="B8" t="s">
        <v>6</v>
      </c>
      <c r="C8" s="2">
        <v>17.61</v>
      </c>
      <c r="D8" s="1">
        <f>AVERAGE(C8:C10)</f>
        <v>17.893333333333334</v>
      </c>
      <c r="E8" s="2">
        <v>29.36</v>
      </c>
      <c r="F8" s="1">
        <f t="shared" ref="F8:F10" si="4">E8-D8</f>
        <v>11.466666666666665</v>
      </c>
      <c r="G8" s="1">
        <f t="shared" si="3"/>
        <v>7.7800000000000011</v>
      </c>
      <c r="H8" s="1">
        <f t="shared" ref="H8:H10" si="5">F8-G8</f>
        <v>3.6866666666666639</v>
      </c>
      <c r="I8">
        <f t="shared" ref="I8:I10" si="6">POWER(2,-H8)</f>
        <v>7.7660959030370985E-2</v>
      </c>
      <c r="J8">
        <f>AVERAGE(I8:I10)</f>
        <v>9.2744104894530943E-2</v>
      </c>
      <c r="K8">
        <f>STDEV(I8:I10)</f>
        <v>1.7126540999960492E-2</v>
      </c>
      <c r="L8" s="6">
        <f>IF(_xlfn.F.TEST(I5:I7,I8:I10)&gt;0.05,_xlfn.T.TEST(I5:I7,I8:I10,2,2),_xlfn.T.TEST(I5:I7,I8:I10,2,3))</f>
        <v>3.1324164062234558E-3</v>
      </c>
      <c r="M8" s="12"/>
      <c r="P8" s="9"/>
      <c r="Q8" s="4"/>
      <c r="R8" s="4"/>
    </row>
    <row r="9" spans="1:19" s="2" customFormat="1" x14ac:dyDescent="0.3">
      <c r="A9" s="2" t="s">
        <v>36</v>
      </c>
      <c r="B9" t="s">
        <v>6</v>
      </c>
      <c r="C9" s="2">
        <v>18.03</v>
      </c>
      <c r="D9" s="1">
        <f>AVERAGE(C8:C10)</f>
        <v>17.893333333333334</v>
      </c>
      <c r="E9" s="2">
        <v>28.84</v>
      </c>
      <c r="F9" s="1">
        <f t="shared" si="4"/>
        <v>10.946666666666665</v>
      </c>
      <c r="G9" s="1">
        <f t="shared" si="3"/>
        <v>7.7800000000000011</v>
      </c>
      <c r="H9" s="1">
        <f t="shared" si="5"/>
        <v>3.1666666666666643</v>
      </c>
      <c r="I9">
        <f t="shared" si="6"/>
        <v>0.11136233976754259</v>
      </c>
      <c r="J9"/>
      <c r="K9"/>
      <c r="L9"/>
      <c r="M9" s="12"/>
      <c r="P9" s="9"/>
      <c r="Q9" s="4"/>
      <c r="R9" s="4"/>
    </row>
    <row r="10" spans="1:19" s="2" customFormat="1" x14ac:dyDescent="0.3">
      <c r="A10" s="2" t="s">
        <v>36</v>
      </c>
      <c r="B10" t="s">
        <v>6</v>
      </c>
      <c r="C10" s="2">
        <v>18.04</v>
      </c>
      <c r="D10" s="1">
        <f>AVERAGE(C8:C10)</f>
        <v>17.893333333333334</v>
      </c>
      <c r="E10" s="2">
        <v>29.16</v>
      </c>
      <c r="F10" s="1">
        <f t="shared" si="4"/>
        <v>11.266666666666666</v>
      </c>
      <c r="G10" s="1">
        <f t="shared" si="3"/>
        <v>7.7800000000000011</v>
      </c>
      <c r="H10" s="1">
        <f t="shared" si="5"/>
        <v>3.4866666666666646</v>
      </c>
      <c r="I10">
        <f t="shared" si="6"/>
        <v>8.9209015885679241E-2</v>
      </c>
      <c r="J10"/>
      <c r="K10"/>
      <c r="L10"/>
      <c r="M10" s="12"/>
      <c r="P10" s="4"/>
      <c r="Q10" s="4"/>
      <c r="R10" s="4"/>
    </row>
    <row r="11" spans="1:19" s="2" customFormat="1" ht="15.5" x14ac:dyDescent="0.3">
      <c r="A11" s="5" t="s">
        <v>34</v>
      </c>
      <c r="B11" t="s">
        <v>6</v>
      </c>
      <c r="C11" s="2">
        <v>18.07</v>
      </c>
      <c r="D11" s="1">
        <f>AVERAGE(C11:C13)</f>
        <v>18.093333333333334</v>
      </c>
      <c r="E11" s="2">
        <v>26.63</v>
      </c>
      <c r="F11" s="1">
        <f>E11-D11</f>
        <v>8.5366666666666653</v>
      </c>
      <c r="G11" s="1">
        <f>AVERAGE(F11:F13)</f>
        <v>8.7099999999999991</v>
      </c>
      <c r="H11" s="1">
        <f>F11-G11</f>
        <v>-0.17333333333333378</v>
      </c>
      <c r="I11">
        <f>POWER(2,-H11)</f>
        <v>1.1276609270458047</v>
      </c>
      <c r="J11">
        <f>AVERAGE(I11:I13)</f>
        <v>1.0358677478044489</v>
      </c>
      <c r="K11">
        <f>STDEV(I11:I13)</f>
        <v>0.31554872157711927</v>
      </c>
      <c r="L11"/>
      <c r="M11" s="12" t="s">
        <v>32</v>
      </c>
      <c r="O11" s="4"/>
      <c r="P11" s="4"/>
      <c r="Q11" s="4"/>
      <c r="R11" s="4"/>
    </row>
    <row r="12" spans="1:19" s="2" customFormat="1" ht="15.5" x14ac:dyDescent="0.3">
      <c r="A12" s="5" t="s">
        <v>34</v>
      </c>
      <c r="B12" t="s">
        <v>6</v>
      </c>
      <c r="C12" s="2">
        <v>18.02</v>
      </c>
      <c r="D12" s="1">
        <f>AVERAGE(C11:C13)</f>
        <v>18.093333333333334</v>
      </c>
      <c r="E12" s="2">
        <v>26.43</v>
      </c>
      <c r="F12" s="1">
        <f t="shared" ref="F12:F19" si="7">E12-D12</f>
        <v>8.336666666666666</v>
      </c>
      <c r="G12" s="1">
        <f>G11</f>
        <v>8.7099999999999991</v>
      </c>
      <c r="H12" s="1">
        <f t="shared" ref="H12:H19" si="8">F12-G12</f>
        <v>-0.37333333333333307</v>
      </c>
      <c r="I12">
        <f t="shared" ref="I12:I19" si="9">POWER(2,-H12)</f>
        <v>1.2953422518919466</v>
      </c>
      <c r="J12"/>
      <c r="K12"/>
      <c r="L12"/>
      <c r="M12" s="12"/>
      <c r="O12" s="4"/>
      <c r="P12" s="4"/>
      <c r="Q12" s="4"/>
      <c r="R12" s="4"/>
    </row>
    <row r="13" spans="1:19" s="2" customFormat="1" ht="15.5" x14ac:dyDescent="0.3">
      <c r="A13" s="5" t="s">
        <v>34</v>
      </c>
      <c r="B13" t="s">
        <v>6</v>
      </c>
      <c r="C13" s="2">
        <v>18.190000000000001</v>
      </c>
      <c r="D13" s="1">
        <f>AVERAGE(C11:C13)</f>
        <v>18.093333333333334</v>
      </c>
      <c r="E13" s="2">
        <v>27.35</v>
      </c>
      <c r="F13" s="1">
        <f t="shared" si="7"/>
        <v>9.2566666666666677</v>
      </c>
      <c r="G13" s="1">
        <f t="shared" ref="G13:G19" si="10">G12</f>
        <v>8.7099999999999991</v>
      </c>
      <c r="H13" s="1">
        <f t="shared" si="8"/>
        <v>0.54666666666666863</v>
      </c>
      <c r="I13">
        <f t="shared" si="9"/>
        <v>0.68460006447559496</v>
      </c>
      <c r="J13"/>
      <c r="K13"/>
      <c r="L13"/>
      <c r="M13" s="12"/>
      <c r="O13" s="4"/>
      <c r="P13" s="4"/>
      <c r="Q13" s="4"/>
      <c r="R13" s="4"/>
      <c r="S13" s="4"/>
    </row>
    <row r="14" spans="1:19" s="2" customFormat="1" x14ac:dyDescent="0.3">
      <c r="A14" s="2" t="s">
        <v>35</v>
      </c>
      <c r="B14" t="s">
        <v>6</v>
      </c>
      <c r="C14" s="2">
        <v>16.920000000000002</v>
      </c>
      <c r="D14" s="1">
        <f>AVERAGE(C14:C16)</f>
        <v>16.866666666666667</v>
      </c>
      <c r="E14" s="2">
        <v>25.67</v>
      </c>
      <c r="F14" s="1">
        <f t="shared" si="7"/>
        <v>8.8033333333333346</v>
      </c>
      <c r="G14" s="1">
        <f t="shared" si="10"/>
        <v>8.7099999999999991</v>
      </c>
      <c r="H14" s="1">
        <f t="shared" si="8"/>
        <v>9.3333333333335489E-2</v>
      </c>
      <c r="I14">
        <f t="shared" si="9"/>
        <v>0.93735449655997871</v>
      </c>
      <c r="J14">
        <f>AVERAGE(I14:I16)</f>
        <v>0.93401713092074912</v>
      </c>
      <c r="K14">
        <f>STDEV(I14:I16)</f>
        <v>9.3437385126726114E-2</v>
      </c>
      <c r="L14" s="6">
        <f>IF(_xlfn.F.TEST(I11:I13,I14:I16)&gt;0.05,_xlfn.T.TEST(I11:I13,I14:I16,2,2),_xlfn.T.TEST(I11:I13,I14:I16,2,3))</f>
        <v>0.62034331439434054</v>
      </c>
      <c r="M14" s="12"/>
      <c r="Q14" s="4"/>
      <c r="R14" s="4"/>
      <c r="S14" s="4"/>
    </row>
    <row r="15" spans="1:19" s="2" customFormat="1" x14ac:dyDescent="0.3">
      <c r="A15" s="2" t="s">
        <v>35</v>
      </c>
      <c r="B15" t="s">
        <v>6</v>
      </c>
      <c r="C15" s="2">
        <v>16.79</v>
      </c>
      <c r="D15" s="1">
        <f>AVERAGE(C14:C16)</f>
        <v>16.866666666666667</v>
      </c>
      <c r="E15" s="2">
        <v>25.83</v>
      </c>
      <c r="F15" s="1">
        <f t="shared" si="7"/>
        <v>8.9633333333333312</v>
      </c>
      <c r="G15" s="1">
        <f t="shared" si="10"/>
        <v>8.7099999999999991</v>
      </c>
      <c r="H15" s="1">
        <f t="shared" si="8"/>
        <v>0.25333333333333208</v>
      </c>
      <c r="I15">
        <f t="shared" si="9"/>
        <v>0.83895577476825078</v>
      </c>
      <c r="J15"/>
      <c r="K15"/>
      <c r="L15"/>
      <c r="M15" s="12"/>
      <c r="Q15" s="4"/>
      <c r="R15" s="4"/>
      <c r="S15" s="4"/>
    </row>
    <row r="16" spans="1:19" s="2" customFormat="1" x14ac:dyDescent="0.3">
      <c r="A16" s="2" t="s">
        <v>35</v>
      </c>
      <c r="B16" t="s">
        <v>6</v>
      </c>
      <c r="C16" s="2">
        <v>16.89</v>
      </c>
      <c r="D16" s="1">
        <f>AVERAGE(C14:C16)</f>
        <v>16.866666666666667</v>
      </c>
      <c r="E16" s="2">
        <v>25.54</v>
      </c>
      <c r="F16" s="1">
        <f t="shared" si="7"/>
        <v>8.673333333333332</v>
      </c>
      <c r="G16" s="1">
        <f t="shared" si="10"/>
        <v>8.7099999999999991</v>
      </c>
      <c r="H16" s="1">
        <f t="shared" si="8"/>
        <v>-3.6666666666667069E-2</v>
      </c>
      <c r="I16">
        <f t="shared" si="9"/>
        <v>1.025741121434018</v>
      </c>
      <c r="J16"/>
      <c r="K16"/>
      <c r="L16"/>
      <c r="M16" s="12"/>
      <c r="Q16" s="4"/>
      <c r="R16" s="4"/>
      <c r="S16" s="4"/>
    </row>
    <row r="17" spans="1:19" s="2" customFormat="1" x14ac:dyDescent="0.3">
      <c r="A17" s="2" t="s">
        <v>36</v>
      </c>
      <c r="B17" t="s">
        <v>6</v>
      </c>
      <c r="C17" s="2">
        <v>20.399999999999999</v>
      </c>
      <c r="D17" s="1">
        <f>AVERAGE(C17:C19)</f>
        <v>20.603333333333335</v>
      </c>
      <c r="E17" s="2">
        <v>30.99</v>
      </c>
      <c r="F17" s="1">
        <f t="shared" si="7"/>
        <v>10.386666666666663</v>
      </c>
      <c r="G17" s="1">
        <f t="shared" si="10"/>
        <v>8.7099999999999991</v>
      </c>
      <c r="H17" s="1">
        <f t="shared" si="8"/>
        <v>1.6766666666666641</v>
      </c>
      <c r="I17">
        <f t="shared" si="9"/>
        <v>0.31280453487343801</v>
      </c>
      <c r="J17">
        <f>AVERAGE(I17:I19)</f>
        <v>0.30819942211304757</v>
      </c>
      <c r="K17">
        <f>STDEV(I17:I19)</f>
        <v>3.1940581474421442E-2</v>
      </c>
      <c r="L17" s="6">
        <f>IF(_xlfn.F.TEST(I14:I16,I17:I19)&gt;0.05,_xlfn.T.TEST(I14:I16,I17:I19,2,2),_xlfn.T.TEST(I14:I16,I17:I19,2,3))</f>
        <v>3.9132654041562631E-4</v>
      </c>
      <c r="M17" s="12"/>
      <c r="O17" s="4"/>
      <c r="P17" s="4"/>
      <c r="Q17" s="4"/>
      <c r="R17" s="4"/>
      <c r="S17" s="4"/>
    </row>
    <row r="18" spans="1:19" s="2" customFormat="1" x14ac:dyDescent="0.3">
      <c r="A18" s="2" t="s">
        <v>36</v>
      </c>
      <c r="B18" t="s">
        <v>6</v>
      </c>
      <c r="C18" s="2">
        <v>20.9</v>
      </c>
      <c r="D18" s="1">
        <f>AVERAGE(C17:C19)</f>
        <v>20.603333333333335</v>
      </c>
      <c r="E18" s="2">
        <v>31.18</v>
      </c>
      <c r="F18" s="1">
        <f t="shared" si="7"/>
        <v>10.576666666666664</v>
      </c>
      <c r="G18" s="1">
        <f t="shared" si="10"/>
        <v>8.7099999999999991</v>
      </c>
      <c r="H18" s="1">
        <f t="shared" si="8"/>
        <v>1.8666666666666654</v>
      </c>
      <c r="I18">
        <f t="shared" si="9"/>
        <v>0.27420624492365675</v>
      </c>
      <c r="J18"/>
      <c r="K18"/>
      <c r="L18"/>
      <c r="M18" s="12"/>
      <c r="O18" s="4"/>
      <c r="R18" s="4"/>
      <c r="S18" s="4"/>
    </row>
    <row r="19" spans="1:19" s="2" customFormat="1" x14ac:dyDescent="0.3">
      <c r="A19" s="2" t="s">
        <v>36</v>
      </c>
      <c r="B19" t="s">
        <v>6</v>
      </c>
      <c r="C19" s="2">
        <v>20.51</v>
      </c>
      <c r="D19" s="1">
        <f>AVERAGE(C17:C19)</f>
        <v>20.603333333333335</v>
      </c>
      <c r="E19" s="2">
        <v>30.88</v>
      </c>
      <c r="F19" s="1">
        <f t="shared" si="7"/>
        <v>10.276666666666664</v>
      </c>
      <c r="G19" s="1">
        <f t="shared" si="10"/>
        <v>8.7099999999999991</v>
      </c>
      <c r="H19" s="1">
        <f t="shared" si="8"/>
        <v>1.5666666666666647</v>
      </c>
      <c r="I19">
        <f t="shared" si="9"/>
        <v>0.33758748654204795</v>
      </c>
      <c r="J19"/>
      <c r="K19"/>
      <c r="L19"/>
      <c r="M19" s="12"/>
      <c r="O19" s="4"/>
      <c r="P19" s="4"/>
      <c r="R19" s="4"/>
      <c r="S19" s="4"/>
    </row>
    <row r="20" spans="1:19" s="2" customFormat="1" ht="15.5" x14ac:dyDescent="0.3">
      <c r="A20" s="5" t="s">
        <v>34</v>
      </c>
      <c r="B20" t="s">
        <v>6</v>
      </c>
      <c r="C20" s="2">
        <v>17.91</v>
      </c>
      <c r="D20" s="1">
        <f>AVERAGE(C20:C22)</f>
        <v>18.043333333333337</v>
      </c>
      <c r="E20" s="2">
        <v>23.48</v>
      </c>
      <c r="F20" s="1">
        <f>E20-D20</f>
        <v>5.4366666666666639</v>
      </c>
      <c r="G20" s="1">
        <f>AVERAGE(F20:F22)</f>
        <v>5.7899999999999965</v>
      </c>
      <c r="H20" s="1">
        <f>F20-G20</f>
        <v>-0.35333333333333261</v>
      </c>
      <c r="I20">
        <f>POWER(2,-H20)</f>
        <v>1.2775088923279123</v>
      </c>
      <c r="J20">
        <f>AVERAGE(I20:I22)</f>
        <v>1.0160204522876868</v>
      </c>
      <c r="K20">
        <f>STDEV(I20:I22)</f>
        <v>0.22852296235777714</v>
      </c>
      <c r="L20"/>
      <c r="M20" s="12" t="s">
        <v>33</v>
      </c>
      <c r="R20" s="4"/>
      <c r="S20" s="4"/>
    </row>
    <row r="21" spans="1:19" s="2" customFormat="1" ht="15.5" x14ac:dyDescent="0.3">
      <c r="A21" s="5" t="s">
        <v>34</v>
      </c>
      <c r="B21" t="s">
        <v>6</v>
      </c>
      <c r="C21" s="2">
        <v>18.21</v>
      </c>
      <c r="D21" s="1">
        <f>AVERAGE(C20:C22)</f>
        <v>18.043333333333337</v>
      </c>
      <c r="E21" s="2">
        <v>24.06</v>
      </c>
      <c r="F21" s="1">
        <f t="shared" ref="F21:F28" si="11">E21-D21</f>
        <v>6.0166666666666622</v>
      </c>
      <c r="G21" s="1">
        <f>G20</f>
        <v>5.7899999999999965</v>
      </c>
      <c r="H21" s="1">
        <f t="shared" ref="H21:H28" si="12">F21-G21</f>
        <v>0.22666666666666568</v>
      </c>
      <c r="I21">
        <f t="shared" ref="I21:I28" si="13">POWER(2,-H21)</f>
        <v>0.85460717426490007</v>
      </c>
      <c r="J21"/>
      <c r="K21"/>
      <c r="L21"/>
      <c r="M21" s="12"/>
      <c r="R21" s="4"/>
      <c r="S21" s="4"/>
    </row>
    <row r="22" spans="1:19" s="2" customFormat="1" ht="15.5" x14ac:dyDescent="0.3">
      <c r="A22" s="5" t="s">
        <v>34</v>
      </c>
      <c r="B22" t="s">
        <v>6</v>
      </c>
      <c r="C22" s="2">
        <v>18.010000000000002</v>
      </c>
      <c r="D22" s="1">
        <f>AVERAGE(C20:C22)</f>
        <v>18.043333333333337</v>
      </c>
      <c r="E22" s="2">
        <v>23.96</v>
      </c>
      <c r="F22" s="1">
        <f t="shared" si="11"/>
        <v>5.9166666666666643</v>
      </c>
      <c r="G22" s="1">
        <f t="shared" ref="G22:G28" si="14">G21</f>
        <v>5.7899999999999965</v>
      </c>
      <c r="H22" s="1">
        <f t="shared" si="12"/>
        <v>0.12666666666666782</v>
      </c>
      <c r="I22">
        <f t="shared" si="13"/>
        <v>0.91594529027024796</v>
      </c>
      <c r="J22"/>
      <c r="K22"/>
      <c r="L22"/>
      <c r="M22" s="12"/>
      <c r="R22" s="4"/>
      <c r="S22" s="4"/>
    </row>
    <row r="23" spans="1:19" s="2" customFormat="1" x14ac:dyDescent="0.3">
      <c r="A23" s="2" t="s">
        <v>35</v>
      </c>
      <c r="B23" t="s">
        <v>6</v>
      </c>
      <c r="C23" s="2">
        <v>18.41</v>
      </c>
      <c r="D23" s="1">
        <f>AVERAGE(C23:C25)</f>
        <v>18.16</v>
      </c>
      <c r="E23" s="2">
        <v>24.21</v>
      </c>
      <c r="F23" s="1">
        <f t="shared" si="11"/>
        <v>6.0500000000000007</v>
      </c>
      <c r="G23" s="1">
        <f t="shared" si="14"/>
        <v>5.7899999999999965</v>
      </c>
      <c r="H23" s="1">
        <f t="shared" si="12"/>
        <v>0.26000000000000423</v>
      </c>
      <c r="I23">
        <f t="shared" si="13"/>
        <v>0.83508791942836691</v>
      </c>
      <c r="J23">
        <f>AVERAGE(I23:I25)</f>
        <v>0.88350622082843466</v>
      </c>
      <c r="K23">
        <f>STDEV(I23:I25)</f>
        <v>4.5982903065672563E-2</v>
      </c>
      <c r="L23" s="6">
        <f>IF(_xlfn.F.TEST(I20:I22,I23:I25)&gt;0.05,_xlfn.T.TEST(I20:I22,I23:I25,2,2),_xlfn.T.TEST(I20:I22,I23:I25,2,3))</f>
        <v>0.38054895302688257</v>
      </c>
      <c r="M23" s="12"/>
      <c r="O23" s="4"/>
      <c r="P23" s="4"/>
      <c r="R23" s="4"/>
      <c r="S23" s="4"/>
    </row>
    <row r="24" spans="1:19" s="2" customFormat="1" x14ac:dyDescent="0.3">
      <c r="A24" s="2" t="s">
        <v>35</v>
      </c>
      <c r="B24" t="s">
        <v>6</v>
      </c>
      <c r="C24" s="2">
        <v>17.98</v>
      </c>
      <c r="D24" s="1">
        <f>AVERAGE(C23:C25)</f>
        <v>18.16</v>
      </c>
      <c r="E24" s="2">
        <v>24.06</v>
      </c>
      <c r="F24" s="1">
        <f t="shared" si="11"/>
        <v>5.8999999999999986</v>
      </c>
      <c r="G24" s="1">
        <f t="shared" si="14"/>
        <v>5.7899999999999965</v>
      </c>
      <c r="H24" s="1">
        <f t="shared" si="12"/>
        <v>0.1100000000000021</v>
      </c>
      <c r="I24">
        <f t="shared" si="13"/>
        <v>0.92658806189036946</v>
      </c>
      <c r="J24"/>
      <c r="K24"/>
      <c r="L24"/>
      <c r="M24" s="12"/>
      <c r="O24" s="4"/>
      <c r="P24" s="4"/>
      <c r="Q24" s="4"/>
      <c r="R24" s="4"/>
      <c r="S24" s="4"/>
    </row>
    <row r="25" spans="1:19" s="2" customFormat="1" x14ac:dyDescent="0.3">
      <c r="A25" s="2" t="s">
        <v>35</v>
      </c>
      <c r="B25" t="s">
        <v>6</v>
      </c>
      <c r="C25" s="2">
        <v>18.09</v>
      </c>
      <c r="D25" s="1">
        <f>AVERAGE(C23:C25)</f>
        <v>18.16</v>
      </c>
      <c r="E25" s="2">
        <v>24.12</v>
      </c>
      <c r="F25" s="1">
        <f t="shared" si="11"/>
        <v>5.9600000000000009</v>
      </c>
      <c r="G25" s="1">
        <f t="shared" si="14"/>
        <v>5.7899999999999965</v>
      </c>
      <c r="H25" s="1">
        <f t="shared" si="12"/>
        <v>0.17000000000000437</v>
      </c>
      <c r="I25">
        <f t="shared" si="13"/>
        <v>0.88884268116656751</v>
      </c>
      <c r="J25"/>
      <c r="K25"/>
      <c r="L25"/>
      <c r="M25" s="12"/>
      <c r="O25" s="4"/>
      <c r="P25" s="4"/>
      <c r="Q25" s="4"/>
      <c r="R25" s="4"/>
      <c r="S25" s="4"/>
    </row>
    <row r="26" spans="1:19" x14ac:dyDescent="0.3">
      <c r="A26" s="2" t="s">
        <v>36</v>
      </c>
      <c r="B26" t="s">
        <v>6</v>
      </c>
      <c r="C26" s="2">
        <v>16.79</v>
      </c>
      <c r="D26" s="1">
        <f>AVERAGE(C26:C28)</f>
        <v>16.86</v>
      </c>
      <c r="E26" s="2">
        <v>26.6</v>
      </c>
      <c r="F26" s="1">
        <f t="shared" si="11"/>
        <v>9.740000000000002</v>
      </c>
      <c r="G26" s="1">
        <f t="shared" si="14"/>
        <v>5.7899999999999965</v>
      </c>
      <c r="H26" s="1">
        <f t="shared" si="12"/>
        <v>3.9500000000000055</v>
      </c>
      <c r="I26">
        <f t="shared" si="13"/>
        <v>6.4704057740085849E-2</v>
      </c>
      <c r="J26">
        <f>AVERAGE(I26:I28)</f>
        <v>7.6051861219663633E-2</v>
      </c>
      <c r="K26">
        <f>STDEV(I26:I28)</f>
        <v>2.274470038259626E-2</v>
      </c>
      <c r="L26" s="6">
        <f>IF(_xlfn.F.TEST(I23:I25,I26:I28)&gt;0.05,_xlfn.T.TEST(I23:I25,I26:I28,2,2),_xlfn.T.TEST(I23:I25,I26:I28,2,3))</f>
        <v>1.0765644178212267E-5</v>
      </c>
      <c r="M26" s="12"/>
    </row>
    <row r="27" spans="1:19" x14ac:dyDescent="0.3">
      <c r="A27" s="2" t="s">
        <v>36</v>
      </c>
      <c r="B27" t="s">
        <v>6</v>
      </c>
      <c r="C27" s="2">
        <v>16.86</v>
      </c>
      <c r="D27" s="1">
        <f>AVERAGE(C26:C28)</f>
        <v>16.86</v>
      </c>
      <c r="E27" s="2">
        <v>26.68</v>
      </c>
      <c r="F27" s="1">
        <f t="shared" si="11"/>
        <v>9.82</v>
      </c>
      <c r="G27" s="1">
        <f t="shared" si="14"/>
        <v>5.7899999999999965</v>
      </c>
      <c r="H27" s="1">
        <f t="shared" si="12"/>
        <v>4.0300000000000038</v>
      </c>
      <c r="I27">
        <f t="shared" si="13"/>
        <v>6.1213768599182775E-2</v>
      </c>
      <c r="M27" s="12"/>
    </row>
    <row r="28" spans="1:19" x14ac:dyDescent="0.3">
      <c r="A28" s="2" t="s">
        <v>36</v>
      </c>
      <c r="B28" t="s">
        <v>6</v>
      </c>
      <c r="C28" s="2">
        <v>16.93</v>
      </c>
      <c r="D28" s="1">
        <f>AVERAGE(C26:C28)</f>
        <v>16.86</v>
      </c>
      <c r="E28" s="2">
        <v>25.94</v>
      </c>
      <c r="F28" s="1">
        <f t="shared" si="11"/>
        <v>9.0800000000000018</v>
      </c>
      <c r="G28" s="1">
        <f t="shared" si="14"/>
        <v>5.7899999999999965</v>
      </c>
      <c r="H28" s="1">
        <f t="shared" si="12"/>
        <v>3.2900000000000054</v>
      </c>
      <c r="I28">
        <f t="shared" si="13"/>
        <v>0.10223775731972227</v>
      </c>
      <c r="M28" s="12"/>
    </row>
    <row r="29" spans="1:19" ht="15.5" x14ac:dyDescent="0.3">
      <c r="A29" s="5"/>
      <c r="C29" s="2"/>
      <c r="D29" s="1"/>
      <c r="E29" s="2"/>
      <c r="F29" s="1"/>
      <c r="G29" s="1"/>
      <c r="H29" s="1"/>
      <c r="L29" s="6"/>
      <c r="M29" s="10"/>
    </row>
    <row r="30" spans="1:19" ht="15.5" x14ac:dyDescent="0.3">
      <c r="A30" s="5"/>
      <c r="C30" s="2"/>
      <c r="D30" s="1"/>
      <c r="E30" s="2"/>
      <c r="F30" s="1"/>
      <c r="G30" s="1"/>
      <c r="H30" s="1"/>
      <c r="M30" s="10"/>
      <c r="Q30" s="2"/>
    </row>
    <row r="31" spans="1:19" ht="15.5" x14ac:dyDescent="0.3">
      <c r="A31" s="5"/>
      <c r="C31" s="2"/>
      <c r="D31" s="1"/>
      <c r="E31" s="2"/>
      <c r="F31" s="1"/>
      <c r="G31" s="1"/>
      <c r="H31" s="1"/>
      <c r="M31" s="10"/>
      <c r="Q31" s="2"/>
    </row>
    <row r="32" spans="1:19" x14ac:dyDescent="0.3">
      <c r="A32" s="2"/>
      <c r="C32" s="2"/>
      <c r="D32" s="1"/>
      <c r="E32" s="2"/>
      <c r="F32" s="1"/>
      <c r="G32" s="1"/>
      <c r="H32" s="1"/>
      <c r="M32" s="10"/>
      <c r="Q32" s="2"/>
    </row>
    <row r="33" spans="1:18" x14ac:dyDescent="0.3">
      <c r="A33" s="2"/>
      <c r="C33" s="2"/>
      <c r="D33" s="1"/>
      <c r="E33" s="2"/>
      <c r="F33" s="1"/>
      <c r="G33" s="1"/>
      <c r="H33" s="1"/>
      <c r="M33" s="10"/>
    </row>
    <row r="34" spans="1:18" x14ac:dyDescent="0.3">
      <c r="A34" s="2"/>
      <c r="C34" s="2"/>
      <c r="D34" s="1"/>
      <c r="E34" s="2"/>
      <c r="F34" s="1"/>
      <c r="G34" s="1"/>
      <c r="H34" s="1"/>
      <c r="M34" s="10"/>
      <c r="R34" s="4"/>
    </row>
    <row r="35" spans="1:18" ht="15.5" x14ac:dyDescent="0.3">
      <c r="A35" s="5"/>
      <c r="C35" s="2"/>
      <c r="D35" s="1"/>
      <c r="E35" s="2"/>
      <c r="F35" s="1"/>
      <c r="G35" s="1"/>
      <c r="H35" s="1"/>
      <c r="L35" s="6"/>
      <c r="M35" s="10"/>
    </row>
    <row r="36" spans="1:18" ht="15.5" x14ac:dyDescent="0.3">
      <c r="A36" s="5"/>
      <c r="C36" s="2"/>
      <c r="D36" s="1"/>
      <c r="E36" s="2"/>
      <c r="F36" s="1"/>
      <c r="G36" s="1"/>
      <c r="H36" s="1"/>
      <c r="M36" s="10"/>
    </row>
    <row r="37" spans="1:18" ht="15.5" x14ac:dyDescent="0.3">
      <c r="A37" s="5"/>
      <c r="C37" s="2"/>
      <c r="D37" s="1"/>
      <c r="E37" s="2"/>
      <c r="F37" s="1"/>
      <c r="G37" s="1"/>
      <c r="H37" s="1"/>
      <c r="M37" s="10"/>
    </row>
    <row r="38" spans="1:18" x14ac:dyDescent="0.3">
      <c r="A38" s="2"/>
      <c r="C38" s="2"/>
      <c r="D38" s="1"/>
      <c r="E38" s="2"/>
      <c r="F38" s="1"/>
      <c r="G38" s="1"/>
      <c r="H38" s="1"/>
      <c r="M38" s="10"/>
    </row>
    <row r="39" spans="1:18" x14ac:dyDescent="0.3">
      <c r="A39" s="2"/>
      <c r="C39" s="2"/>
      <c r="D39" s="1"/>
      <c r="E39" s="2"/>
      <c r="F39" s="1"/>
      <c r="G39" s="1"/>
      <c r="H39" s="1"/>
      <c r="M39" s="10"/>
    </row>
    <row r="40" spans="1:18" x14ac:dyDescent="0.3">
      <c r="A40" s="2"/>
      <c r="C40" s="2"/>
      <c r="D40" s="1"/>
      <c r="E40" s="2"/>
      <c r="F40" s="1"/>
      <c r="G40" s="1"/>
      <c r="H40" s="1"/>
      <c r="M40" s="10"/>
    </row>
    <row r="41" spans="1:18" ht="15.5" x14ac:dyDescent="0.3">
      <c r="A41" s="5"/>
      <c r="C41" s="2"/>
      <c r="D41" s="1"/>
      <c r="E41" s="2"/>
      <c r="F41" s="1"/>
      <c r="G41" s="1"/>
      <c r="H41" s="1"/>
      <c r="L41" s="6"/>
      <c r="M41" s="10"/>
    </row>
    <row r="42" spans="1:18" ht="15.5" x14ac:dyDescent="0.3">
      <c r="A42" s="5"/>
      <c r="C42" s="2"/>
      <c r="D42" s="1"/>
      <c r="E42" s="2"/>
      <c r="F42" s="1"/>
      <c r="G42" s="1"/>
      <c r="H42" s="1"/>
      <c r="M42" s="10"/>
    </row>
    <row r="43" spans="1:18" ht="15.5" x14ac:dyDescent="0.3">
      <c r="A43" s="5"/>
      <c r="C43" s="2"/>
      <c r="D43" s="1"/>
      <c r="E43" s="2"/>
      <c r="F43" s="1"/>
      <c r="G43" s="1"/>
      <c r="H43" s="1"/>
      <c r="M43" s="10"/>
    </row>
    <row r="44" spans="1:18" x14ac:dyDescent="0.3">
      <c r="A44" s="2"/>
      <c r="C44" s="2"/>
      <c r="D44" s="1"/>
      <c r="E44" s="2"/>
      <c r="F44" s="1"/>
      <c r="G44" s="1"/>
      <c r="H44" s="1"/>
      <c r="M44" s="2"/>
    </row>
    <row r="45" spans="1:18" x14ac:dyDescent="0.3">
      <c r="A45" s="2"/>
      <c r="C45" s="2"/>
      <c r="D45" s="1"/>
      <c r="E45" s="2"/>
      <c r="F45" s="1"/>
      <c r="G45" s="1"/>
      <c r="H45" s="1"/>
      <c r="M45" s="2"/>
    </row>
    <row r="46" spans="1:18" x14ac:dyDescent="0.3">
      <c r="A46" s="2"/>
      <c r="C46" s="2"/>
      <c r="D46" s="1"/>
      <c r="E46" s="2"/>
      <c r="F46" s="1"/>
      <c r="G46" s="1"/>
      <c r="H46" s="1"/>
      <c r="M46" s="2"/>
    </row>
    <row r="47" spans="1:18" ht="15.5" x14ac:dyDescent="0.3">
      <c r="A47" s="5"/>
      <c r="C47" s="2"/>
      <c r="D47" s="1"/>
      <c r="E47" s="2"/>
      <c r="F47" s="1"/>
      <c r="G47" s="1"/>
      <c r="H47" s="1"/>
      <c r="L47" s="6"/>
      <c r="M47" s="2"/>
    </row>
    <row r="48" spans="1:18" ht="15.5" x14ac:dyDescent="0.3">
      <c r="A48" s="5"/>
      <c r="C48" s="2"/>
      <c r="D48" s="1"/>
      <c r="E48" s="2"/>
      <c r="F48" s="1"/>
      <c r="G48" s="1"/>
      <c r="H48" s="1"/>
      <c r="M48" s="2"/>
    </row>
    <row r="49" spans="1:13" ht="15.5" x14ac:dyDescent="0.3">
      <c r="A49" s="5"/>
      <c r="C49" s="2"/>
      <c r="D49" s="1"/>
      <c r="E49" s="2"/>
      <c r="F49" s="1"/>
      <c r="G49" s="1"/>
      <c r="H49" s="1"/>
      <c r="M49" s="2"/>
    </row>
    <row r="50" spans="1:13" x14ac:dyDescent="0.3">
      <c r="A50" s="2"/>
      <c r="C50" s="2"/>
      <c r="D50" s="1"/>
      <c r="E50" s="2"/>
      <c r="F50" s="1"/>
      <c r="G50" s="1"/>
      <c r="H50" s="1"/>
      <c r="M50" s="2"/>
    </row>
    <row r="51" spans="1:13" x14ac:dyDescent="0.3">
      <c r="A51" s="2"/>
      <c r="C51" s="2"/>
      <c r="D51" s="1"/>
      <c r="E51" s="2"/>
      <c r="F51" s="1"/>
      <c r="G51" s="1"/>
      <c r="H51" s="1"/>
      <c r="M51" s="2"/>
    </row>
    <row r="52" spans="1:13" x14ac:dyDescent="0.3">
      <c r="A52" s="2"/>
      <c r="C52" s="2"/>
      <c r="D52" s="1"/>
      <c r="E52" s="2"/>
      <c r="F52" s="1"/>
      <c r="G52" s="1"/>
      <c r="H52" s="1"/>
      <c r="M52" s="2"/>
    </row>
    <row r="53" spans="1:13" ht="15.5" x14ac:dyDescent="0.3">
      <c r="A53" s="5"/>
      <c r="C53" s="2"/>
      <c r="D53" s="1"/>
      <c r="E53" s="2"/>
      <c r="F53" s="1"/>
      <c r="G53" s="1"/>
      <c r="H53" s="1"/>
      <c r="L53" s="6"/>
      <c r="M53" s="2"/>
    </row>
    <row r="54" spans="1:13" ht="15.5" x14ac:dyDescent="0.3">
      <c r="A54" s="5"/>
      <c r="C54" s="2"/>
      <c r="D54" s="1"/>
      <c r="E54" s="2"/>
      <c r="F54" s="1"/>
      <c r="G54" s="1"/>
      <c r="H54" s="1"/>
      <c r="M54" s="2"/>
    </row>
    <row r="55" spans="1:13" ht="15.5" x14ac:dyDescent="0.3">
      <c r="A55" s="5"/>
      <c r="C55" s="2"/>
      <c r="D55" s="1"/>
      <c r="E55" s="2"/>
      <c r="F55" s="1"/>
      <c r="G55" s="1"/>
      <c r="H55" s="1"/>
      <c r="M55" s="2"/>
    </row>
  </sheetData>
  <mergeCells count="3">
    <mergeCell ref="M2:M10"/>
    <mergeCell ref="M11:M19"/>
    <mergeCell ref="M20:M2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BF35-B93B-4E18-A0FB-EA84F5469F26}">
  <dimension ref="A1:L61"/>
  <sheetViews>
    <sheetView workbookViewId="0">
      <selection activeCell="G25" sqref="G25"/>
    </sheetView>
  </sheetViews>
  <sheetFormatPr defaultRowHeight="14" x14ac:dyDescent="0.3"/>
  <cols>
    <col min="5" max="5" width="11.58203125" bestFit="1" customWidth="1"/>
    <col min="6" max="6" width="18.5" bestFit="1" customWidth="1"/>
  </cols>
  <sheetData>
    <row r="1" spans="1:12" s="2" customFormat="1" x14ac:dyDescent="0.3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</row>
    <row r="2" spans="1:12" s="2" customFormat="1" ht="15.5" x14ac:dyDescent="0.3">
      <c r="A2" s="2" t="s">
        <v>7</v>
      </c>
      <c r="B2" s="2" t="s">
        <v>8</v>
      </c>
      <c r="C2" s="2">
        <v>25.64</v>
      </c>
      <c r="D2" s="2">
        <v>81</v>
      </c>
      <c r="E2" s="2" t="s">
        <v>75</v>
      </c>
      <c r="F2" s="5" t="s">
        <v>76</v>
      </c>
    </row>
    <row r="3" spans="1:12" s="2" customFormat="1" ht="15.5" x14ac:dyDescent="0.3">
      <c r="A3" s="2" t="s">
        <v>9</v>
      </c>
      <c r="B3" s="2" t="s">
        <v>8</v>
      </c>
      <c r="C3" s="2">
        <v>25.92</v>
      </c>
      <c r="D3" s="2">
        <v>81</v>
      </c>
      <c r="E3" s="2" t="s">
        <v>75</v>
      </c>
      <c r="F3" s="5" t="s">
        <v>76</v>
      </c>
    </row>
    <row r="4" spans="1:12" s="2" customFormat="1" ht="15.5" x14ac:dyDescent="0.3">
      <c r="A4" s="2" t="s">
        <v>10</v>
      </c>
      <c r="B4" s="2" t="s">
        <v>8</v>
      </c>
      <c r="C4" s="2">
        <v>25.71</v>
      </c>
      <c r="D4" s="2">
        <v>81</v>
      </c>
      <c r="E4" s="2" t="s">
        <v>74</v>
      </c>
      <c r="F4" s="5" t="s">
        <v>76</v>
      </c>
    </row>
    <row r="5" spans="1:12" s="2" customFormat="1" x14ac:dyDescent="0.3">
      <c r="A5" s="2" t="s">
        <v>11</v>
      </c>
      <c r="B5" s="2" t="s">
        <v>8</v>
      </c>
      <c r="C5" s="2">
        <v>24.36</v>
      </c>
      <c r="D5" s="2">
        <v>88</v>
      </c>
      <c r="E5" s="2" t="s">
        <v>74</v>
      </c>
      <c r="F5" s="2" t="s">
        <v>77</v>
      </c>
    </row>
    <row r="6" spans="1:12" s="2" customFormat="1" x14ac:dyDescent="0.3">
      <c r="A6" s="2" t="s">
        <v>12</v>
      </c>
      <c r="B6" s="2" t="s">
        <v>8</v>
      </c>
      <c r="C6" s="2">
        <v>24.09</v>
      </c>
      <c r="D6" s="2">
        <v>88</v>
      </c>
      <c r="E6" s="2" t="s">
        <v>74</v>
      </c>
      <c r="F6" s="2" t="s">
        <v>77</v>
      </c>
    </row>
    <row r="7" spans="1:12" s="2" customFormat="1" x14ac:dyDescent="0.3">
      <c r="A7" s="2" t="s">
        <v>13</v>
      </c>
      <c r="B7" s="2" t="s">
        <v>8</v>
      </c>
      <c r="C7" s="2">
        <v>24.28</v>
      </c>
      <c r="D7" s="2">
        <v>88</v>
      </c>
      <c r="E7" s="2" t="s">
        <v>74</v>
      </c>
      <c r="F7" s="2" t="s">
        <v>77</v>
      </c>
    </row>
    <row r="8" spans="1:12" s="2" customFormat="1" ht="15.5" x14ac:dyDescent="0.3">
      <c r="A8" s="2" t="s">
        <v>14</v>
      </c>
      <c r="B8" s="2" t="s">
        <v>8</v>
      </c>
      <c r="C8" s="2">
        <v>29.36</v>
      </c>
      <c r="D8" s="2">
        <v>81</v>
      </c>
      <c r="E8" s="2" t="s">
        <v>74</v>
      </c>
      <c r="F8" s="5" t="s">
        <v>78</v>
      </c>
      <c r="L8"/>
    </row>
    <row r="9" spans="1:12" s="2" customFormat="1" ht="15.5" x14ac:dyDescent="0.3">
      <c r="A9" s="2" t="s">
        <v>15</v>
      </c>
      <c r="B9" s="2" t="s">
        <v>8</v>
      </c>
      <c r="C9" s="2">
        <v>28.84</v>
      </c>
      <c r="D9" s="2">
        <v>81</v>
      </c>
      <c r="E9" s="2" t="s">
        <v>74</v>
      </c>
      <c r="F9" s="5" t="s">
        <v>78</v>
      </c>
      <c r="L9"/>
    </row>
    <row r="10" spans="1:12" s="2" customFormat="1" ht="15.5" x14ac:dyDescent="0.3">
      <c r="A10" s="2" t="s">
        <v>16</v>
      </c>
      <c r="B10" s="2" t="s">
        <v>8</v>
      </c>
      <c r="C10" s="2">
        <v>29.16</v>
      </c>
      <c r="D10" s="2">
        <v>81</v>
      </c>
      <c r="E10" s="2" t="s">
        <v>74</v>
      </c>
      <c r="F10" s="5" t="s">
        <v>78</v>
      </c>
    </row>
    <row r="11" spans="1:12" s="2" customFormat="1" ht="15.5" x14ac:dyDescent="0.3">
      <c r="A11" s="2" t="s">
        <v>37</v>
      </c>
      <c r="B11" s="2" t="s">
        <v>8</v>
      </c>
      <c r="C11" s="2">
        <v>17.899999999999999</v>
      </c>
      <c r="D11" s="2">
        <v>85</v>
      </c>
      <c r="E11" s="2" t="s">
        <v>6</v>
      </c>
      <c r="F11" s="5" t="s">
        <v>76</v>
      </c>
    </row>
    <row r="12" spans="1:12" s="2" customFormat="1" ht="15.5" x14ac:dyDescent="0.3">
      <c r="A12" s="2" t="s">
        <v>17</v>
      </c>
      <c r="B12" s="2" t="s">
        <v>8</v>
      </c>
      <c r="C12" s="2">
        <v>18.13</v>
      </c>
      <c r="D12" s="2">
        <v>85.5</v>
      </c>
      <c r="E12" s="2" t="s">
        <v>6</v>
      </c>
      <c r="F12" s="5" t="s">
        <v>76</v>
      </c>
    </row>
    <row r="13" spans="1:12" s="2" customFormat="1" ht="15.5" x14ac:dyDescent="0.3">
      <c r="A13" s="2" t="s">
        <v>18</v>
      </c>
      <c r="B13" s="2" t="s">
        <v>8</v>
      </c>
      <c r="C13" s="2">
        <v>17.899999999999999</v>
      </c>
      <c r="D13" s="2">
        <v>85</v>
      </c>
      <c r="E13" s="2" t="s">
        <v>6</v>
      </c>
      <c r="F13" s="5" t="s">
        <v>76</v>
      </c>
    </row>
    <row r="14" spans="1:12" s="2" customFormat="1" x14ac:dyDescent="0.3">
      <c r="A14" s="2" t="s">
        <v>19</v>
      </c>
      <c r="B14" s="2" t="s">
        <v>8</v>
      </c>
      <c r="C14" s="2">
        <v>16.62</v>
      </c>
      <c r="D14" s="2">
        <v>85</v>
      </c>
      <c r="E14" s="2" t="s">
        <v>6</v>
      </c>
      <c r="F14" s="2" t="s">
        <v>77</v>
      </c>
    </row>
    <row r="15" spans="1:12" s="2" customFormat="1" x14ac:dyDescent="0.3">
      <c r="A15" s="2" t="s">
        <v>20</v>
      </c>
      <c r="B15" s="2" t="s">
        <v>8</v>
      </c>
      <c r="C15" s="2">
        <v>16.649999999999999</v>
      </c>
      <c r="D15" s="2">
        <v>85</v>
      </c>
      <c r="E15" s="2" t="s">
        <v>6</v>
      </c>
      <c r="F15" s="2" t="s">
        <v>77</v>
      </c>
    </row>
    <row r="16" spans="1:12" s="2" customFormat="1" x14ac:dyDescent="0.3">
      <c r="A16" s="2" t="s">
        <v>21</v>
      </c>
      <c r="B16" s="2" t="s">
        <v>8</v>
      </c>
      <c r="C16" s="2">
        <v>16.600000000000001</v>
      </c>
      <c r="D16" s="2">
        <v>85</v>
      </c>
      <c r="E16" s="2" t="s">
        <v>6</v>
      </c>
      <c r="F16" s="2" t="s">
        <v>77</v>
      </c>
    </row>
    <row r="17" spans="1:6" s="2" customFormat="1" ht="15.5" x14ac:dyDescent="0.3">
      <c r="A17" s="2" t="s">
        <v>22</v>
      </c>
      <c r="B17" s="2" t="s">
        <v>8</v>
      </c>
      <c r="C17">
        <v>17.61</v>
      </c>
      <c r="D17">
        <v>85</v>
      </c>
      <c r="E17" s="2" t="s">
        <v>6</v>
      </c>
      <c r="F17" s="5" t="s">
        <v>78</v>
      </c>
    </row>
    <row r="18" spans="1:6" s="2" customFormat="1" ht="15.5" x14ac:dyDescent="0.3">
      <c r="A18" s="2" t="s">
        <v>23</v>
      </c>
      <c r="B18" s="2" t="s">
        <v>8</v>
      </c>
      <c r="C18">
        <v>18.03</v>
      </c>
      <c r="D18">
        <v>85.5</v>
      </c>
      <c r="E18" s="2" t="s">
        <v>6</v>
      </c>
      <c r="F18" s="5" t="s">
        <v>78</v>
      </c>
    </row>
    <row r="19" spans="1:6" s="2" customFormat="1" ht="15.5" x14ac:dyDescent="0.3">
      <c r="A19" s="2" t="s">
        <v>24</v>
      </c>
      <c r="B19" s="2" t="s">
        <v>8</v>
      </c>
      <c r="C19">
        <v>18.04</v>
      </c>
      <c r="D19">
        <v>85.5</v>
      </c>
      <c r="E19" s="2" t="s">
        <v>6</v>
      </c>
      <c r="F19" s="5" t="s">
        <v>78</v>
      </c>
    </row>
    <row r="20" spans="1:6" s="2" customFormat="1" x14ac:dyDescent="0.3">
      <c r="A20" s="2" t="s">
        <v>38</v>
      </c>
      <c r="B20" s="2" t="s">
        <v>8</v>
      </c>
      <c r="C20" s="2">
        <v>26.63</v>
      </c>
      <c r="D20" s="2">
        <v>88</v>
      </c>
      <c r="E20" s="2" t="s">
        <v>75</v>
      </c>
      <c r="F20" s="2" t="s">
        <v>79</v>
      </c>
    </row>
    <row r="21" spans="1:6" s="2" customFormat="1" x14ac:dyDescent="0.3">
      <c r="A21" s="2" t="s">
        <v>39</v>
      </c>
      <c r="B21" s="2" t="s">
        <v>8</v>
      </c>
      <c r="C21" s="2">
        <v>26.43</v>
      </c>
      <c r="D21" s="2">
        <v>88</v>
      </c>
      <c r="E21" s="2" t="s">
        <v>75</v>
      </c>
      <c r="F21" s="2" t="s">
        <v>79</v>
      </c>
    </row>
    <row r="22" spans="1:6" s="2" customFormat="1" x14ac:dyDescent="0.3">
      <c r="A22" s="2" t="s">
        <v>40</v>
      </c>
      <c r="B22" s="2" t="s">
        <v>8</v>
      </c>
      <c r="C22" s="2">
        <v>27.35</v>
      </c>
      <c r="D22" s="2">
        <v>88</v>
      </c>
      <c r="E22" s="2" t="s">
        <v>74</v>
      </c>
      <c r="F22" s="2" t="s">
        <v>79</v>
      </c>
    </row>
    <row r="23" spans="1:6" s="2" customFormat="1" ht="15.5" x14ac:dyDescent="0.3">
      <c r="A23" s="2" t="s">
        <v>41</v>
      </c>
      <c r="B23" s="2" t="s">
        <v>8</v>
      </c>
      <c r="C23" s="2">
        <v>25.67</v>
      </c>
      <c r="D23" s="2">
        <v>86.5</v>
      </c>
      <c r="E23" s="2" t="s">
        <v>74</v>
      </c>
      <c r="F23" s="5" t="s">
        <v>80</v>
      </c>
    </row>
    <row r="24" spans="1:6" s="2" customFormat="1" ht="15.5" x14ac:dyDescent="0.3">
      <c r="A24" s="2" t="s">
        <v>42</v>
      </c>
      <c r="B24" s="2" t="s">
        <v>8</v>
      </c>
      <c r="C24" s="2">
        <v>25.83</v>
      </c>
      <c r="D24" s="2">
        <v>86.5</v>
      </c>
      <c r="E24" s="2" t="s">
        <v>74</v>
      </c>
      <c r="F24" s="5" t="s">
        <v>80</v>
      </c>
    </row>
    <row r="25" spans="1:6" s="2" customFormat="1" ht="15.5" x14ac:dyDescent="0.3">
      <c r="A25" s="2" t="s">
        <v>43</v>
      </c>
      <c r="B25" s="2" t="s">
        <v>8</v>
      </c>
      <c r="C25" s="2">
        <v>25.54</v>
      </c>
      <c r="D25" s="2">
        <v>86.5</v>
      </c>
      <c r="E25" s="2" t="s">
        <v>74</v>
      </c>
      <c r="F25" s="5" t="s">
        <v>80</v>
      </c>
    </row>
    <row r="26" spans="1:6" s="2" customFormat="1" x14ac:dyDescent="0.3">
      <c r="A26" s="2" t="s">
        <v>44</v>
      </c>
      <c r="B26" s="2" t="s">
        <v>8</v>
      </c>
      <c r="C26" s="2">
        <v>30.99</v>
      </c>
      <c r="D26" s="2">
        <v>85.5</v>
      </c>
      <c r="E26" s="2" t="s">
        <v>74</v>
      </c>
      <c r="F26" s="2" t="s">
        <v>81</v>
      </c>
    </row>
    <row r="27" spans="1:6" s="2" customFormat="1" x14ac:dyDescent="0.3">
      <c r="A27" s="2" t="s">
        <v>45</v>
      </c>
      <c r="B27" s="2" t="s">
        <v>8</v>
      </c>
      <c r="C27" s="2">
        <v>31.18</v>
      </c>
      <c r="D27" s="2">
        <v>85.5</v>
      </c>
      <c r="E27" s="2" t="s">
        <v>74</v>
      </c>
      <c r="F27" s="2" t="s">
        <v>81</v>
      </c>
    </row>
    <row r="28" spans="1:6" s="2" customFormat="1" x14ac:dyDescent="0.3">
      <c r="A28" s="2" t="s">
        <v>46</v>
      </c>
      <c r="B28" s="2" t="s">
        <v>8</v>
      </c>
      <c r="C28" s="2">
        <v>30.88</v>
      </c>
      <c r="D28" s="2">
        <v>86</v>
      </c>
      <c r="E28" s="2" t="s">
        <v>74</v>
      </c>
      <c r="F28" s="2" t="s">
        <v>81</v>
      </c>
    </row>
    <row r="29" spans="1:6" s="2" customFormat="1" x14ac:dyDescent="0.3">
      <c r="A29" s="2" t="s">
        <v>47</v>
      </c>
      <c r="B29" s="2" t="s">
        <v>8</v>
      </c>
      <c r="C29" s="2">
        <v>18.07</v>
      </c>
      <c r="D29" s="2">
        <v>85.5</v>
      </c>
      <c r="E29" s="2" t="s">
        <v>6</v>
      </c>
      <c r="F29" s="2" t="s">
        <v>79</v>
      </c>
    </row>
    <row r="30" spans="1:6" s="2" customFormat="1" x14ac:dyDescent="0.3">
      <c r="A30" s="2" t="s">
        <v>48</v>
      </c>
      <c r="B30" s="2" t="s">
        <v>8</v>
      </c>
      <c r="C30" s="2">
        <v>18.02</v>
      </c>
      <c r="D30" s="2">
        <v>85.5</v>
      </c>
      <c r="E30" s="2" t="s">
        <v>6</v>
      </c>
      <c r="F30" s="2" t="s">
        <v>79</v>
      </c>
    </row>
    <row r="31" spans="1:6" s="2" customFormat="1" x14ac:dyDescent="0.3">
      <c r="A31" s="2" t="s">
        <v>49</v>
      </c>
      <c r="B31" s="2" t="s">
        <v>8</v>
      </c>
      <c r="C31" s="2">
        <v>18.190000000000001</v>
      </c>
      <c r="D31" s="2">
        <v>85.5</v>
      </c>
      <c r="E31" s="2" t="s">
        <v>6</v>
      </c>
      <c r="F31" s="2" t="s">
        <v>79</v>
      </c>
    </row>
    <row r="32" spans="1:6" ht="15.5" x14ac:dyDescent="0.3">
      <c r="A32" s="2" t="s">
        <v>50</v>
      </c>
      <c r="B32" s="2" t="s">
        <v>8</v>
      </c>
      <c r="C32" s="2">
        <v>16.920000000000002</v>
      </c>
      <c r="D32" s="2">
        <v>85</v>
      </c>
      <c r="E32" s="2" t="s">
        <v>6</v>
      </c>
      <c r="F32" s="5" t="s">
        <v>80</v>
      </c>
    </row>
    <row r="33" spans="1:6" ht="15.5" x14ac:dyDescent="0.3">
      <c r="A33" s="2" t="s">
        <v>51</v>
      </c>
      <c r="B33" s="2" t="s">
        <v>8</v>
      </c>
      <c r="C33" s="2">
        <v>16.79</v>
      </c>
      <c r="D33" s="2">
        <v>85.5</v>
      </c>
      <c r="E33" s="2" t="s">
        <v>6</v>
      </c>
      <c r="F33" s="5" t="s">
        <v>80</v>
      </c>
    </row>
    <row r="34" spans="1:6" ht="15.5" x14ac:dyDescent="0.3">
      <c r="A34" s="2" t="s">
        <v>52</v>
      </c>
      <c r="B34" s="2" t="s">
        <v>8</v>
      </c>
      <c r="C34" s="2">
        <v>16.89</v>
      </c>
      <c r="D34" s="2">
        <v>85.5</v>
      </c>
      <c r="E34" s="2" t="s">
        <v>6</v>
      </c>
      <c r="F34" s="5" t="s">
        <v>80</v>
      </c>
    </row>
    <row r="35" spans="1:6" x14ac:dyDescent="0.3">
      <c r="A35" s="2" t="s">
        <v>53</v>
      </c>
      <c r="B35" s="2" t="s">
        <v>8</v>
      </c>
      <c r="C35">
        <v>20.399999999999999</v>
      </c>
      <c r="D35">
        <v>84.5</v>
      </c>
      <c r="E35" s="2" t="s">
        <v>6</v>
      </c>
      <c r="F35" s="2" t="s">
        <v>81</v>
      </c>
    </row>
    <row r="36" spans="1:6" x14ac:dyDescent="0.3">
      <c r="A36" s="2" t="s">
        <v>54</v>
      </c>
      <c r="B36" s="2" t="s">
        <v>8</v>
      </c>
      <c r="C36">
        <v>20.9</v>
      </c>
      <c r="D36">
        <v>84.5</v>
      </c>
      <c r="E36" s="2" t="s">
        <v>6</v>
      </c>
      <c r="F36" s="2" t="s">
        <v>81</v>
      </c>
    </row>
    <row r="37" spans="1:6" x14ac:dyDescent="0.3">
      <c r="A37" s="2" t="s">
        <v>55</v>
      </c>
      <c r="B37" s="2" t="s">
        <v>8</v>
      </c>
      <c r="C37">
        <v>20.51</v>
      </c>
      <c r="D37">
        <v>84.5</v>
      </c>
      <c r="E37" s="2" t="s">
        <v>6</v>
      </c>
      <c r="F37" s="2" t="s">
        <v>81</v>
      </c>
    </row>
    <row r="38" spans="1:6" x14ac:dyDescent="0.3">
      <c r="A38" s="2" t="s">
        <v>56</v>
      </c>
      <c r="B38" s="2" t="s">
        <v>8</v>
      </c>
      <c r="C38" s="2">
        <v>23.48</v>
      </c>
      <c r="D38" s="2">
        <v>82</v>
      </c>
      <c r="E38" s="2" t="s">
        <v>75</v>
      </c>
      <c r="F38" t="s">
        <v>82</v>
      </c>
    </row>
    <row r="39" spans="1:6" x14ac:dyDescent="0.3">
      <c r="A39" s="2" t="s">
        <v>57</v>
      </c>
      <c r="B39" s="2" t="s">
        <v>8</v>
      </c>
      <c r="C39" s="2">
        <v>24.06</v>
      </c>
      <c r="D39" s="2">
        <v>82</v>
      </c>
      <c r="E39" s="2" t="s">
        <v>75</v>
      </c>
      <c r="F39" t="s">
        <v>82</v>
      </c>
    </row>
    <row r="40" spans="1:6" x14ac:dyDescent="0.3">
      <c r="A40" s="2" t="s">
        <v>58</v>
      </c>
      <c r="B40" s="2" t="s">
        <v>8</v>
      </c>
      <c r="C40" s="2">
        <v>23.96</v>
      </c>
      <c r="D40" s="2">
        <v>82</v>
      </c>
      <c r="E40" s="2" t="s">
        <v>74</v>
      </c>
      <c r="F40" t="s">
        <v>82</v>
      </c>
    </row>
    <row r="41" spans="1:6" ht="15.5" x14ac:dyDescent="0.3">
      <c r="A41" s="2" t="s">
        <v>59</v>
      </c>
      <c r="B41" s="2" t="s">
        <v>8</v>
      </c>
      <c r="C41" s="2">
        <v>24.21</v>
      </c>
      <c r="D41" s="2">
        <v>82</v>
      </c>
      <c r="E41" s="2" t="s">
        <v>74</v>
      </c>
      <c r="F41" s="5" t="s">
        <v>83</v>
      </c>
    </row>
    <row r="42" spans="1:6" ht="15.5" x14ac:dyDescent="0.3">
      <c r="A42" s="2" t="s">
        <v>60</v>
      </c>
      <c r="B42" s="2" t="s">
        <v>8</v>
      </c>
      <c r="C42" s="2">
        <v>24.06</v>
      </c>
      <c r="D42" s="2">
        <v>82</v>
      </c>
      <c r="E42" s="2" t="s">
        <v>74</v>
      </c>
      <c r="F42" s="5" t="s">
        <v>83</v>
      </c>
    </row>
    <row r="43" spans="1:6" ht="15.5" x14ac:dyDescent="0.3">
      <c r="A43" s="2" t="s">
        <v>61</v>
      </c>
      <c r="B43" s="2" t="s">
        <v>8</v>
      </c>
      <c r="C43" s="2">
        <v>24.12</v>
      </c>
      <c r="D43" s="2">
        <v>82</v>
      </c>
      <c r="E43" s="2" t="s">
        <v>74</v>
      </c>
      <c r="F43" s="5" t="s">
        <v>83</v>
      </c>
    </row>
    <row r="44" spans="1:6" x14ac:dyDescent="0.3">
      <c r="A44" s="2" t="s">
        <v>62</v>
      </c>
      <c r="B44" s="2" t="s">
        <v>8</v>
      </c>
      <c r="C44" s="2">
        <v>26.6</v>
      </c>
      <c r="D44" s="2">
        <v>88</v>
      </c>
      <c r="E44" s="2" t="s">
        <v>74</v>
      </c>
      <c r="F44" t="s">
        <v>84</v>
      </c>
    </row>
    <row r="45" spans="1:6" x14ac:dyDescent="0.3">
      <c r="A45" s="2" t="s">
        <v>63</v>
      </c>
      <c r="B45" s="2" t="s">
        <v>8</v>
      </c>
      <c r="C45" s="2">
        <v>26.68</v>
      </c>
      <c r="D45" s="2">
        <v>88</v>
      </c>
      <c r="E45" s="2" t="s">
        <v>74</v>
      </c>
      <c r="F45" t="s">
        <v>84</v>
      </c>
    </row>
    <row r="46" spans="1:6" x14ac:dyDescent="0.3">
      <c r="A46" s="2" t="s">
        <v>64</v>
      </c>
      <c r="B46" s="2" t="s">
        <v>8</v>
      </c>
      <c r="C46" s="2">
        <v>25.94</v>
      </c>
      <c r="D46" s="2">
        <v>88.5</v>
      </c>
      <c r="E46" s="2" t="s">
        <v>74</v>
      </c>
      <c r="F46" t="s">
        <v>84</v>
      </c>
    </row>
    <row r="47" spans="1:6" x14ac:dyDescent="0.3">
      <c r="A47" s="2" t="s">
        <v>65</v>
      </c>
      <c r="B47" s="2" t="s">
        <v>8</v>
      </c>
      <c r="C47">
        <v>17.91</v>
      </c>
      <c r="D47">
        <v>85.5</v>
      </c>
      <c r="E47" s="2" t="s">
        <v>6</v>
      </c>
      <c r="F47" t="s">
        <v>82</v>
      </c>
    </row>
    <row r="48" spans="1:6" x14ac:dyDescent="0.3">
      <c r="A48" s="2" t="s">
        <v>66</v>
      </c>
      <c r="B48" s="2" t="s">
        <v>8</v>
      </c>
      <c r="C48">
        <v>18.21</v>
      </c>
      <c r="D48">
        <v>85.5</v>
      </c>
      <c r="E48" s="2" t="s">
        <v>6</v>
      </c>
      <c r="F48" t="s">
        <v>82</v>
      </c>
    </row>
    <row r="49" spans="1:6" x14ac:dyDescent="0.3">
      <c r="A49" s="2" t="s">
        <v>67</v>
      </c>
      <c r="B49" s="2" t="s">
        <v>8</v>
      </c>
      <c r="C49">
        <v>18.010000000000002</v>
      </c>
      <c r="D49">
        <v>85.5</v>
      </c>
      <c r="E49" s="2" t="s">
        <v>6</v>
      </c>
      <c r="F49" t="s">
        <v>82</v>
      </c>
    </row>
    <row r="50" spans="1:6" ht="15.5" x14ac:dyDescent="0.3">
      <c r="A50" s="2" t="s">
        <v>68</v>
      </c>
      <c r="B50" s="2" t="s">
        <v>8</v>
      </c>
      <c r="C50">
        <v>18.41</v>
      </c>
      <c r="D50">
        <v>85.5</v>
      </c>
      <c r="E50" s="2" t="s">
        <v>6</v>
      </c>
      <c r="F50" s="5" t="s">
        <v>83</v>
      </c>
    </row>
    <row r="51" spans="1:6" ht="15.5" x14ac:dyDescent="0.3">
      <c r="A51" s="2" t="s">
        <v>69</v>
      </c>
      <c r="B51" s="2" t="s">
        <v>8</v>
      </c>
      <c r="C51">
        <v>17.98</v>
      </c>
      <c r="D51">
        <v>85.5</v>
      </c>
      <c r="E51" s="2" t="s">
        <v>6</v>
      </c>
      <c r="F51" s="5" t="s">
        <v>83</v>
      </c>
    </row>
    <row r="52" spans="1:6" ht="15.5" x14ac:dyDescent="0.3">
      <c r="A52" s="2" t="s">
        <v>70</v>
      </c>
      <c r="B52" s="2" t="s">
        <v>8</v>
      </c>
      <c r="C52">
        <v>18.09</v>
      </c>
      <c r="D52">
        <v>85.5</v>
      </c>
      <c r="E52" s="2" t="s">
        <v>6</v>
      </c>
      <c r="F52" s="5" t="s">
        <v>83</v>
      </c>
    </row>
    <row r="53" spans="1:6" x14ac:dyDescent="0.3">
      <c r="A53" s="2" t="s">
        <v>71</v>
      </c>
      <c r="B53" s="2" t="s">
        <v>8</v>
      </c>
      <c r="C53">
        <v>16.79</v>
      </c>
      <c r="D53">
        <v>85.5</v>
      </c>
      <c r="E53" s="2" t="s">
        <v>6</v>
      </c>
      <c r="F53" t="s">
        <v>84</v>
      </c>
    </row>
    <row r="54" spans="1:6" x14ac:dyDescent="0.3">
      <c r="A54" s="2" t="s">
        <v>72</v>
      </c>
      <c r="B54" s="2" t="s">
        <v>8</v>
      </c>
      <c r="C54">
        <v>16.86</v>
      </c>
      <c r="D54">
        <v>85.5</v>
      </c>
      <c r="E54" s="2" t="s">
        <v>6</v>
      </c>
      <c r="F54" t="s">
        <v>84</v>
      </c>
    </row>
    <row r="55" spans="1:6" x14ac:dyDescent="0.3">
      <c r="A55" s="2" t="s">
        <v>73</v>
      </c>
      <c r="B55" s="2" t="s">
        <v>8</v>
      </c>
      <c r="C55">
        <v>16.93</v>
      </c>
      <c r="D55">
        <v>85.5</v>
      </c>
      <c r="E55" s="2" t="s">
        <v>6</v>
      </c>
      <c r="F55" t="s">
        <v>84</v>
      </c>
    </row>
    <row r="56" spans="1:6" x14ac:dyDescent="0.3">
      <c r="A56" s="2"/>
      <c r="B56" s="2"/>
    </row>
    <row r="57" spans="1:6" x14ac:dyDescent="0.3">
      <c r="A57" s="2"/>
      <c r="B57" s="2"/>
    </row>
    <row r="58" spans="1:6" x14ac:dyDescent="0.3">
      <c r="A58" s="2"/>
      <c r="B58" s="2"/>
    </row>
    <row r="59" spans="1:6" x14ac:dyDescent="0.3">
      <c r="A59" s="2"/>
      <c r="B59" s="2"/>
    </row>
    <row r="60" spans="1:6" x14ac:dyDescent="0.3">
      <c r="A60" s="2"/>
      <c r="B60" s="2"/>
    </row>
    <row r="61" spans="1:6" x14ac:dyDescent="0.3">
      <c r="A61" s="2"/>
      <c r="B61" s="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9F05F-C550-4AC2-86C6-B602196EAFCF}">
  <dimension ref="A1:Q16"/>
  <sheetViews>
    <sheetView tabSelected="1" workbookViewId="0">
      <selection activeCell="E22" sqref="E22"/>
    </sheetView>
  </sheetViews>
  <sheetFormatPr defaultRowHeight="14" x14ac:dyDescent="0.3"/>
  <cols>
    <col min="4" max="4" width="13.83203125" style="13" customWidth="1"/>
    <col min="6" max="6" width="10.5" bestFit="1" customWidth="1"/>
    <col min="9" max="9" width="14.08203125" style="13" customWidth="1"/>
    <col min="15" max="15" width="14.1640625" customWidth="1"/>
  </cols>
  <sheetData>
    <row r="1" spans="1:17" x14ac:dyDescent="0.3">
      <c r="A1" t="s">
        <v>87</v>
      </c>
      <c r="F1" s="3" t="s">
        <v>88</v>
      </c>
      <c r="L1" t="s">
        <v>89</v>
      </c>
    </row>
    <row r="2" spans="1:17" x14ac:dyDescent="0.3">
      <c r="A2" t="s">
        <v>34</v>
      </c>
      <c r="B2" t="s">
        <v>35</v>
      </c>
      <c r="C2" t="s">
        <v>36</v>
      </c>
      <c r="E2" s="2"/>
      <c r="F2" t="s">
        <v>34</v>
      </c>
      <c r="G2" t="s">
        <v>35</v>
      </c>
      <c r="H2" t="s">
        <v>36</v>
      </c>
      <c r="J2" s="2"/>
      <c r="K2" s="2"/>
      <c r="L2" t="s">
        <v>34</v>
      </c>
      <c r="M2" t="s">
        <v>35</v>
      </c>
      <c r="N2" t="s">
        <v>36</v>
      </c>
      <c r="P2" s="2"/>
      <c r="Q2" s="2"/>
    </row>
    <row r="3" spans="1:17" x14ac:dyDescent="0.3">
      <c r="A3">
        <v>0.33454426325996001</v>
      </c>
      <c r="B3">
        <v>0.32325473363979934</v>
      </c>
      <c r="C3">
        <v>2.8490636580722515E-2</v>
      </c>
      <c r="F3">
        <v>0.63573212868483164</v>
      </c>
      <c r="G3">
        <v>0.72853633307473498</v>
      </c>
      <c r="H3">
        <v>0.12628072066318044</v>
      </c>
      <c r="L3">
        <v>0.61330285819827313</v>
      </c>
      <c r="M3">
        <v>0.61903621696867306</v>
      </c>
      <c r="N3">
        <v>0.15404194086357645</v>
      </c>
    </row>
    <row r="4" spans="1:17" x14ac:dyDescent="0.3">
      <c r="A4">
        <v>0.36917651276967878</v>
      </c>
      <c r="B4">
        <v>0.31062153030578815</v>
      </c>
      <c r="C4">
        <v>1.1305674654582707E-2</v>
      </c>
      <c r="F4">
        <v>0.78531380164228304</v>
      </c>
      <c r="G4">
        <v>0.75422279792746116</v>
      </c>
      <c r="H4">
        <v>0.27674112679545493</v>
      </c>
      <c r="L4">
        <v>0.45011640342376635</v>
      </c>
      <c r="M4">
        <v>0.46386020318914611</v>
      </c>
      <c r="N4">
        <v>0.27706038052624604</v>
      </c>
    </row>
    <row r="5" spans="1:17" x14ac:dyDescent="0.3">
      <c r="A5">
        <v>0.34192535582467687</v>
      </c>
      <c r="B5">
        <v>0.38509130243366252</v>
      </c>
      <c r="C5">
        <v>5.0915241603715439E-2</v>
      </c>
      <c r="E5" s="11"/>
      <c r="F5">
        <v>0.6395602463766229</v>
      </c>
      <c r="G5">
        <v>0.6493321443111103</v>
      </c>
      <c r="H5">
        <v>0.28143606229719398</v>
      </c>
      <c r="J5" s="11"/>
      <c r="K5" s="11"/>
      <c r="L5">
        <v>0.52032243415077206</v>
      </c>
      <c r="M5">
        <v>0.43927730085845479</v>
      </c>
      <c r="N5">
        <v>0.25216600665769956</v>
      </c>
      <c r="P5" s="11"/>
      <c r="Q5" s="11"/>
    </row>
    <row r="6" spans="1:17" x14ac:dyDescent="0.3">
      <c r="J6" s="7"/>
      <c r="P6" s="7"/>
    </row>
    <row r="7" spans="1:17" x14ac:dyDescent="0.3">
      <c r="B7" t="s">
        <v>75</v>
      </c>
      <c r="C7" t="s">
        <v>85</v>
      </c>
      <c r="D7" s="13" t="s">
        <v>90</v>
      </c>
      <c r="E7" s="11"/>
      <c r="G7" t="s">
        <v>75</v>
      </c>
      <c r="H7" t="s">
        <v>85</v>
      </c>
      <c r="I7" s="13" t="s">
        <v>90</v>
      </c>
      <c r="J7" s="11"/>
      <c r="K7" s="11"/>
      <c r="M7" t="s">
        <v>75</v>
      </c>
      <c r="N7" t="s">
        <v>85</v>
      </c>
      <c r="O7" s="13" t="s">
        <v>90</v>
      </c>
      <c r="P7" s="11"/>
      <c r="Q7" s="11"/>
    </row>
    <row r="8" spans="1:17" x14ac:dyDescent="0.3">
      <c r="A8" t="s">
        <v>86</v>
      </c>
      <c r="B8">
        <v>241000</v>
      </c>
      <c r="C8">
        <v>720383</v>
      </c>
      <c r="D8" s="13">
        <f>B8/C8</f>
        <v>0.33454426325996034</v>
      </c>
      <c r="F8" t="s">
        <v>86</v>
      </c>
      <c r="G8">
        <v>369272</v>
      </c>
      <c r="H8">
        <v>580861</v>
      </c>
      <c r="I8" s="13">
        <f>G8/H8</f>
        <v>0.63573212868483164</v>
      </c>
      <c r="L8" t="s">
        <v>86</v>
      </c>
      <c r="M8">
        <v>398469</v>
      </c>
      <c r="N8">
        <v>649710</v>
      </c>
      <c r="O8">
        <f>M8/N8</f>
        <v>0.61330285819827313</v>
      </c>
    </row>
    <row r="9" spans="1:17" x14ac:dyDescent="0.3">
      <c r="A9" t="s">
        <v>86</v>
      </c>
      <c r="B9">
        <v>245059</v>
      </c>
      <c r="C9">
        <v>663799</v>
      </c>
      <c r="D9" s="13">
        <f t="shared" ref="D9:D16" si="0">B9/C9</f>
        <v>0.36917651276967878</v>
      </c>
      <c r="F9" t="s">
        <v>86</v>
      </c>
      <c r="G9">
        <v>507736</v>
      </c>
      <c r="H9">
        <v>646539</v>
      </c>
      <c r="I9" s="13">
        <f t="shared" ref="I9:I16" si="1">G9/H9</f>
        <v>0.78531380164228304</v>
      </c>
      <c r="L9" t="s">
        <v>86</v>
      </c>
      <c r="M9">
        <v>349758</v>
      </c>
      <c r="N9">
        <v>777039</v>
      </c>
      <c r="O9">
        <f t="shared" ref="O9:O16" si="2">M9/N9</f>
        <v>0.45011640342376635</v>
      </c>
    </row>
    <row r="10" spans="1:17" x14ac:dyDescent="0.3">
      <c r="A10" t="s">
        <v>86</v>
      </c>
      <c r="B10">
        <v>232619</v>
      </c>
      <c r="C10">
        <v>680321</v>
      </c>
      <c r="D10" s="13">
        <f t="shared" si="0"/>
        <v>0.34192535582467687</v>
      </c>
      <c r="F10" t="s">
        <v>86</v>
      </c>
      <c r="G10">
        <v>392910</v>
      </c>
      <c r="H10">
        <v>614344</v>
      </c>
      <c r="I10" s="13">
        <f t="shared" si="1"/>
        <v>0.6395602463766229</v>
      </c>
      <c r="L10" t="s">
        <v>86</v>
      </c>
      <c r="M10">
        <v>375806</v>
      </c>
      <c r="N10">
        <v>722256</v>
      </c>
      <c r="O10">
        <f t="shared" si="2"/>
        <v>0.52032243415077206</v>
      </c>
    </row>
    <row r="11" spans="1:17" x14ac:dyDescent="0.3">
      <c r="A11" t="s">
        <v>35</v>
      </c>
      <c r="B11">
        <v>220590</v>
      </c>
      <c r="C11">
        <v>682403</v>
      </c>
      <c r="D11" s="13">
        <f t="shared" si="0"/>
        <v>0.32325473363979934</v>
      </c>
      <c r="F11" t="s">
        <v>35</v>
      </c>
      <c r="G11">
        <v>383146</v>
      </c>
      <c r="H11">
        <v>525912</v>
      </c>
      <c r="I11" s="13">
        <f t="shared" si="1"/>
        <v>0.72853633307473498</v>
      </c>
      <c r="L11" t="s">
        <v>35</v>
      </c>
      <c r="M11">
        <v>416235</v>
      </c>
      <c r="N11">
        <v>672392</v>
      </c>
      <c r="O11">
        <f t="shared" si="2"/>
        <v>0.61903621696867306</v>
      </c>
    </row>
    <row r="12" spans="1:17" x14ac:dyDescent="0.3">
      <c r="A12" t="s">
        <v>35</v>
      </c>
      <c r="B12">
        <v>218439</v>
      </c>
      <c r="C12">
        <v>703232</v>
      </c>
      <c r="D12" s="13">
        <f t="shared" si="0"/>
        <v>0.31062153030578815</v>
      </c>
      <c r="F12" t="s">
        <v>35</v>
      </c>
      <c r="G12">
        <v>465808</v>
      </c>
      <c r="H12">
        <v>617600</v>
      </c>
      <c r="I12" s="13">
        <f t="shared" si="1"/>
        <v>0.75422279792746116</v>
      </c>
      <c r="L12" t="s">
        <v>35</v>
      </c>
      <c r="M12">
        <v>332527</v>
      </c>
      <c r="N12">
        <v>716869</v>
      </c>
      <c r="O12">
        <f t="shared" si="2"/>
        <v>0.46386020318914611</v>
      </c>
    </row>
    <row r="13" spans="1:17" x14ac:dyDescent="0.3">
      <c r="A13" t="s">
        <v>35</v>
      </c>
      <c r="B13">
        <v>264158</v>
      </c>
      <c r="C13">
        <v>685962</v>
      </c>
      <c r="D13" s="13">
        <f t="shared" si="0"/>
        <v>0.38509130243366252</v>
      </c>
      <c r="F13" t="s">
        <v>35</v>
      </c>
      <c r="G13">
        <v>401934</v>
      </c>
      <c r="H13">
        <v>618996</v>
      </c>
      <c r="I13" s="13">
        <f t="shared" si="1"/>
        <v>0.6493321443111103</v>
      </c>
      <c r="L13" t="s">
        <v>35</v>
      </c>
      <c r="M13">
        <v>330051</v>
      </c>
      <c r="N13">
        <v>751350</v>
      </c>
      <c r="O13">
        <f t="shared" si="2"/>
        <v>0.43927730085845479</v>
      </c>
    </row>
    <row r="14" spans="1:17" x14ac:dyDescent="0.3">
      <c r="A14" t="s">
        <v>36</v>
      </c>
      <c r="B14">
        <v>19889</v>
      </c>
      <c r="C14">
        <v>698089</v>
      </c>
      <c r="D14" s="13">
        <f t="shared" si="0"/>
        <v>2.8490636580722515E-2</v>
      </c>
      <c r="F14" t="s">
        <v>36</v>
      </c>
      <c r="G14">
        <v>75923</v>
      </c>
      <c r="H14">
        <v>601224</v>
      </c>
      <c r="I14" s="13">
        <f t="shared" si="1"/>
        <v>0.12628072066318044</v>
      </c>
      <c r="L14" t="s">
        <v>36</v>
      </c>
      <c r="M14">
        <v>111118</v>
      </c>
      <c r="N14">
        <v>721349</v>
      </c>
      <c r="O14">
        <f t="shared" si="2"/>
        <v>0.15404194086357645</v>
      </c>
    </row>
    <row r="15" spans="1:17" x14ac:dyDescent="0.3">
      <c r="A15" t="s">
        <v>36</v>
      </c>
      <c r="B15">
        <v>8343</v>
      </c>
      <c r="C15">
        <v>737948</v>
      </c>
      <c r="D15" s="13">
        <f t="shared" si="0"/>
        <v>1.1305674654582707E-2</v>
      </c>
      <c r="F15" t="s">
        <v>36</v>
      </c>
      <c r="G15">
        <v>176503</v>
      </c>
      <c r="H15">
        <v>637791</v>
      </c>
      <c r="I15" s="13">
        <f t="shared" si="1"/>
        <v>0.27674112679545493</v>
      </c>
      <c r="L15" t="s">
        <v>36</v>
      </c>
      <c r="M15">
        <v>206940</v>
      </c>
      <c r="N15">
        <v>746913</v>
      </c>
      <c r="O15">
        <f t="shared" si="2"/>
        <v>0.27706038052624604</v>
      </c>
    </row>
    <row r="16" spans="1:17" x14ac:dyDescent="0.3">
      <c r="A16" t="s">
        <v>36</v>
      </c>
      <c r="B16">
        <v>35520</v>
      </c>
      <c r="C16">
        <v>697630</v>
      </c>
      <c r="D16" s="13">
        <f t="shared" si="0"/>
        <v>5.0915241603715439E-2</v>
      </c>
      <c r="F16" t="s">
        <v>36</v>
      </c>
      <c r="G16">
        <v>186994</v>
      </c>
      <c r="H16">
        <v>664428</v>
      </c>
      <c r="I16" s="13">
        <f t="shared" si="1"/>
        <v>0.28143606229719398</v>
      </c>
      <c r="L16" t="s">
        <v>36</v>
      </c>
      <c r="M16">
        <v>201348</v>
      </c>
      <c r="N16">
        <v>798474</v>
      </c>
      <c r="O16">
        <f t="shared" si="2"/>
        <v>0.25216600665769956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PCR data analysis</vt:lpstr>
      <vt:lpstr>PCR raw data</vt:lpstr>
      <vt:lpstr>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Ada</cp:lastModifiedBy>
  <dcterms:created xsi:type="dcterms:W3CDTF">2015-06-05T18:19:34Z</dcterms:created>
  <dcterms:modified xsi:type="dcterms:W3CDTF">2025-01-14T04:59:20Z</dcterms:modified>
</cp:coreProperties>
</file>